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codeName="DieseArbeitsmappe" defaultThemeVersion="124226"/>
  <bookViews>
    <workbookView xWindow="0" yWindow="0" windowWidth="24240" windowHeight="10635" tabRatio="834" activeTab="2"/>
  </bookViews>
  <sheets>
    <sheet name="(A1) Titulli" sheetId="54" r:id="rId1"/>
    <sheet name="(B1)Informacion i përgjithshëm " sheetId="35" r:id="rId2"/>
    <sheet name="(B2) Struktura Organizative" sheetId="30" r:id="rId3"/>
    <sheet name="(C1) Shpenzimet vitet e kaluara" sheetId="60" r:id="rId4"/>
    <sheet name="(C1b)Shpenzimet vitet e kaluar " sheetId="232" r:id="rId5"/>
    <sheet name="(C2) Burimet viti kaluar" sheetId="98" r:id="rId6"/>
    <sheet name="(C3) Detyrimet e prapambetura" sheetId="191" r:id="rId7"/>
    <sheet name="(C6) Lista emërore e projekteve" sheetId="241" r:id="rId8"/>
    <sheet name="(D1) Tavanet buxhetore" sheetId="45" r:id="rId9"/>
    <sheet name="(E1) Vlerësimi i burimeve" sheetId="192" r:id="rId10"/>
    <sheet name="(E2) Kontrolli Besueshmërisë" sheetId="234" r:id="rId11"/>
    <sheet name="KB 01" sheetId="198" r:id="rId12"/>
    <sheet name="(F1) Burimet buxhetore" sheetId="2" r:id="rId13"/>
    <sheet name="(F12) Plani i Amort. Detyrimeve" sheetId="188" r:id="rId14"/>
    <sheet name="(F14) Treguesit" sheetId="135" r:id="rId15"/>
    <sheet name="(F15) Shpenzimet kapita progr" sheetId="239" r:id="rId16"/>
    <sheet name="(F16) Grafiku shpenz. kapitale" sheetId="233" r:id="rId17"/>
    <sheet name="Sheet1" sheetId="235" r:id="rId18"/>
  </sheets>
  <externalReferences>
    <externalReference r:id="rId19"/>
  </externalReferences>
  <definedNames>
    <definedName name="_xlnm._FilterDatabase" localSheetId="0" hidden="1">'(A1) Titulli'!#REF!</definedName>
    <definedName name="_xlnm._FilterDatabase" localSheetId="2" hidden="1">'(B2) Struktura Organizative'!$C$7:$E$57</definedName>
    <definedName name="_xlnm._FilterDatabase" localSheetId="8" hidden="1">'(D1) Tavanet buxhetore'!$B$7:$E$367</definedName>
    <definedName name="_xlnm._FilterDatabase" localSheetId="14" hidden="1">'(F14) Treguesit'!$B$8:$B$13</definedName>
    <definedName name="_xlnm._FilterDatabase" localSheetId="11" hidden="1">'KB 01'!#REF!</definedName>
    <definedName name="_xlnm.Print_Area" localSheetId="8">'(D1) Tavanet buxhetore'!$A$1:$E$485</definedName>
    <definedName name="_xlnm.Print_Area" localSheetId="9">'(E1) Vlerësimi i burimeve'!$B$1:$AG$103</definedName>
    <definedName name="_xlnm.Print_Area" localSheetId="10">'(E2) Kontrolli Besueshmërisë'!$B$1:$AG$63</definedName>
    <definedName name="_xlnm.Print_Area" localSheetId="11">'KB 01'!$A$1:$O$260</definedName>
    <definedName name="_xlnm.Print_Titles" localSheetId="3">'(C1) Shpenzimet vitet e kaluara'!$5:$7</definedName>
    <definedName name="_xlnm.Print_Titles" localSheetId="4">'(C1b)Shpenzimet vitet e kaluar '!$5:$6</definedName>
    <definedName name="_xlnm.Print_Titles" localSheetId="5">'(C2) Burimet viti kaluar'!$5:$6</definedName>
    <definedName name="_xlnm.Print_Titles" localSheetId="6">'(C3) Detyrimet e prapambetura'!$5:$7</definedName>
    <definedName name="_xlnm.Print_Titles" localSheetId="8">'(D1) Tavanet buxhetore'!$5:$6</definedName>
    <definedName name="_xlnm.Print_Titles" localSheetId="9">'(E1) Vlerësimi i burimeve'!$B:$B,'(E1) Vlerësimi i burimeve'!$5:$6</definedName>
    <definedName name="_xlnm.Print_Titles" localSheetId="10">'(E2) Kontrolli Besueshmërisë'!$B:$B,'(E2) Kontrolli Besueshmërisë'!$5:$6</definedName>
    <definedName name="Shared_function">#REF!</definedName>
    <definedName name="Z_C9C93AD0_6FCF_44C2_A85A_AB3923492EAA_.wvu.PrintArea" localSheetId="3" hidden="1">'(C1) Shpenzimet vitet e kaluara'!$A$3:$O$16</definedName>
    <definedName name="Z_C9C93AD0_6FCF_44C2_A85A_AB3923492EAA_.wvu.PrintArea" localSheetId="4" hidden="1">'(C1b)Shpenzimet vitet e kaluar '!$A$3:$F$15</definedName>
    <definedName name="Z_C9C93AD0_6FCF_44C2_A85A_AB3923492EAA_.wvu.PrintArea" localSheetId="5" hidden="1">'(C2) Burimet viti kaluar'!$A$3:$F$102</definedName>
    <definedName name="Z_C9C93AD0_6FCF_44C2_A85A_AB3923492EAA_.wvu.PrintArea" localSheetId="6" hidden="1">'(C3) Detyrimet e prapambetura'!$A$3:$L$36</definedName>
    <definedName name="Z_C9C93AD0_6FCF_44C2_A85A_AB3923492EAA_.wvu.PrintArea" localSheetId="9" hidden="1">'(E1) Vlerësimi i burimeve'!$B$3:$F$108</definedName>
    <definedName name="Z_C9C93AD0_6FCF_44C2_A85A_AB3923492EAA_.wvu.PrintArea" localSheetId="10" hidden="1">'(E2) Kontrolli Besueshmërisë'!$B$3:$F$63</definedName>
    <definedName name="Z_C9C93AD0_6FCF_44C2_A85A_AB3923492EAA_.wvu.PrintArea" localSheetId="14" hidden="1">'(F14) Treguesit'!$B$1:$H$13</definedName>
    <definedName name="Z_C9C93AD0_6FCF_44C2_A85A_AB3923492EAA_.wvu.PrintArea" localSheetId="16" hidden="1">'(F16) Grafiku shpenz. kapitale'!$B$1:$H$31</definedName>
    <definedName name="Z_C9C93AD0_6FCF_44C2_A85A_AB3923492EAA_.wvu.PrintTitles" localSheetId="3" hidden="1">'(C1) Shpenzimet vitet e kaluara'!$5:$7</definedName>
    <definedName name="Z_C9C93AD0_6FCF_44C2_A85A_AB3923492EAA_.wvu.PrintTitles" localSheetId="4" hidden="1">'(C1b)Shpenzimet vitet e kaluar '!$5:$6</definedName>
    <definedName name="Z_C9C93AD0_6FCF_44C2_A85A_AB3923492EAA_.wvu.PrintTitles" localSheetId="5" hidden="1">'(C2) Burimet viti kaluar'!$5:$6</definedName>
    <definedName name="Z_C9C93AD0_6FCF_44C2_A85A_AB3923492EAA_.wvu.PrintTitles" localSheetId="6" hidden="1">'(C3) Detyrimet e prapambetura'!$5:$7</definedName>
    <definedName name="Z_C9C93AD0_6FCF_44C2_A85A_AB3923492EAA_.wvu.PrintTitles" localSheetId="9" hidden="1">'(E1) Vlerësimi i burimeve'!$5:$6</definedName>
    <definedName name="Z_C9C93AD0_6FCF_44C2_A85A_AB3923492EAA_.wvu.PrintTitles" localSheetId="10" hidden="1">'(E2) Kontrolli Besueshmërisë'!$5:$6</definedName>
    <definedName name="Z_C9C93AD0_6FCF_44C2_A85A_AB3923492EAA_.wvu.PrintTitles" localSheetId="14" hidden="1">'(F14) Treguesit'!$3:$3</definedName>
    <definedName name="Z_C9C93AD0_6FCF_44C2_A85A_AB3923492EAA_.wvu.PrintTitles" localSheetId="16" hidden="1">'(F16) Grafiku shpenz. kapitale'!$3:$3</definedName>
  </definedNames>
  <calcPr calcId="125725"/>
</workbook>
</file>

<file path=xl/calcChain.xml><?xml version="1.0" encoding="utf-8"?>
<calcChain xmlns="http://schemas.openxmlformats.org/spreadsheetml/2006/main">
  <c r="P37" i="191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C65"/>
  <c r="E65"/>
  <c r="N65"/>
  <c r="K65"/>
  <c r="H65"/>
  <c r="H68" i="30"/>
  <c r="G68"/>
  <c r="F68"/>
  <c r="E68"/>
  <c r="H66"/>
  <c r="G66"/>
  <c r="F66"/>
  <c r="E66"/>
  <c r="H64"/>
  <c r="G64"/>
  <c r="F64"/>
  <c r="E64"/>
  <c r="H62"/>
  <c r="G62"/>
  <c r="F62"/>
  <c r="E62"/>
  <c r="H60"/>
  <c r="G60"/>
  <c r="F60"/>
  <c r="E60"/>
  <c r="H57"/>
  <c r="G57"/>
  <c r="F57"/>
  <c r="E57"/>
  <c r="H55"/>
  <c r="G55"/>
  <c r="F55"/>
  <c r="E55"/>
  <c r="H53"/>
  <c r="G53"/>
  <c r="F53"/>
  <c r="E53"/>
  <c r="H51"/>
  <c r="G51"/>
  <c r="F51"/>
  <c r="E51"/>
  <c r="H49"/>
  <c r="G49"/>
  <c r="F49"/>
  <c r="E49"/>
  <c r="H47"/>
  <c r="G47"/>
  <c r="F47"/>
  <c r="E47"/>
  <c r="H42"/>
  <c r="G42"/>
  <c r="F42"/>
  <c r="E42"/>
  <c r="H40"/>
  <c r="G40"/>
  <c r="F40"/>
  <c r="E40"/>
  <c r="H38"/>
  <c r="G38"/>
  <c r="F38"/>
  <c r="E38"/>
  <c r="H36"/>
  <c r="G36"/>
  <c r="F36"/>
  <c r="E36"/>
  <c r="H34"/>
  <c r="G34"/>
  <c r="F34"/>
  <c r="E34"/>
  <c r="H32"/>
  <c r="G32"/>
  <c r="F32"/>
  <c r="E32"/>
  <c r="H29"/>
  <c r="G29"/>
  <c r="F29"/>
  <c r="E29"/>
  <c r="H26"/>
  <c r="G26"/>
  <c r="F26"/>
  <c r="E26"/>
  <c r="H22"/>
  <c r="G22"/>
  <c r="F22"/>
  <c r="E22"/>
  <c r="H19"/>
  <c r="G19"/>
  <c r="F19"/>
  <c r="E19"/>
  <c r="H17"/>
  <c r="G17"/>
  <c r="F17"/>
  <c r="E17"/>
  <c r="H15"/>
  <c r="G15"/>
  <c r="F15"/>
  <c r="E15"/>
  <c r="H13"/>
  <c r="G13"/>
  <c r="F13"/>
  <c r="E13"/>
  <c r="H11"/>
  <c r="G11"/>
  <c r="F11"/>
  <c r="E11"/>
  <c r="H7"/>
  <c r="G7"/>
  <c r="F7"/>
  <c r="E7"/>
  <c r="H71" l="1"/>
  <c r="F71"/>
  <c r="G71"/>
  <c r="E71"/>
  <c r="E298" i="45" l="1"/>
  <c r="C8" l="1"/>
  <c r="O102" i="192" l="1"/>
  <c r="O100" s="1"/>
  <c r="AG100"/>
  <c r="X100"/>
  <c r="AG97"/>
  <c r="X97"/>
  <c r="O97"/>
  <c r="AG93"/>
  <c r="AG91" s="1"/>
  <c r="X93"/>
  <c r="X91" s="1"/>
  <c r="O93"/>
  <c r="O91" s="1"/>
  <c r="AG76"/>
  <c r="X76"/>
  <c r="O76"/>
  <c r="O75"/>
  <c r="X75" s="1"/>
  <c r="AG75" s="1"/>
  <c r="AG30"/>
  <c r="X30"/>
  <c r="O30"/>
  <c r="L30"/>
  <c r="U30" s="1"/>
  <c r="AD30" s="1"/>
  <c r="K30"/>
  <c r="T30" s="1"/>
  <c r="AC30" s="1"/>
  <c r="J30"/>
  <c r="S30" s="1"/>
  <c r="AB30" s="1"/>
  <c r="I30"/>
  <c r="R30" s="1"/>
  <c r="AA30" s="1"/>
  <c r="F94" i="98"/>
  <c r="E94"/>
  <c r="F91"/>
  <c r="E91"/>
  <c r="D91"/>
  <c r="D87"/>
  <c r="D85" s="1"/>
  <c r="F87"/>
  <c r="F85" s="1"/>
  <c r="E87"/>
  <c r="E85" s="1"/>
  <c r="F70"/>
  <c r="E70"/>
  <c r="D70"/>
  <c r="F56"/>
  <c r="E56"/>
  <c r="D56"/>
  <c r="F42"/>
  <c r="E42"/>
  <c r="D42"/>
  <c r="F38"/>
  <c r="E38"/>
  <c r="D38"/>
  <c r="F34"/>
  <c r="E34"/>
  <c r="D34"/>
  <c r="F29"/>
  <c r="E29"/>
  <c r="D29"/>
  <c r="F22"/>
  <c r="E22"/>
  <c r="D22"/>
  <c r="F10"/>
  <c r="E10"/>
  <c r="D10"/>
  <c r="E28" l="1"/>
  <c r="D28"/>
  <c r="F28"/>
  <c r="D94"/>
  <c r="B391" i="45" l="1"/>
  <c r="A391"/>
  <c r="B13" i="232"/>
  <c r="B69" i="30"/>
  <c r="B469" i="45" s="1"/>
  <c r="A69" i="30"/>
  <c r="N40" i="198"/>
  <c r="O40"/>
  <c r="N39"/>
  <c r="O39"/>
  <c r="N38"/>
  <c r="O38"/>
  <c r="M38"/>
  <c r="M39"/>
  <c r="M40"/>
  <c r="N26"/>
  <c r="O26"/>
  <c r="M26"/>
  <c r="N24"/>
  <c r="O24"/>
  <c r="M24"/>
  <c r="N23"/>
  <c r="O23"/>
  <c r="M23"/>
  <c r="M19"/>
  <c r="N19"/>
  <c r="O19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E36"/>
  <c r="E37"/>
  <c r="E38"/>
  <c r="E39"/>
  <c r="E40"/>
  <c r="E41"/>
  <c r="E42"/>
  <c r="E43"/>
  <c r="E44"/>
  <c r="F35"/>
  <c r="G35"/>
  <c r="E35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E25"/>
  <c r="E26"/>
  <c r="E27"/>
  <c r="E28"/>
  <c r="E29"/>
  <c r="E30"/>
  <c r="E31"/>
  <c r="E32"/>
  <c r="E24"/>
  <c r="F23"/>
  <c r="G23"/>
  <c r="E23"/>
  <c r="F22"/>
  <c r="G22"/>
  <c r="E22"/>
  <c r="E18"/>
  <c r="F18"/>
  <c r="G18"/>
  <c r="A469" i="45" l="1"/>
  <c r="A2" i="241"/>
  <c r="A102" l="1"/>
  <c r="B102"/>
  <c r="B2" l="1"/>
  <c r="D102"/>
  <c r="E102"/>
  <c r="F102"/>
  <c r="G102"/>
  <c r="H102"/>
  <c r="C102"/>
  <c r="A1"/>
  <c r="E125" i="45" l="1"/>
  <c r="D125"/>
  <c r="C125"/>
  <c r="E123"/>
  <c r="D123"/>
  <c r="C123"/>
  <c r="E122"/>
  <c r="D122"/>
  <c r="C122"/>
  <c r="C124" l="1"/>
  <c r="H47" i="60"/>
  <c r="H43"/>
  <c r="H44"/>
  <c r="H45"/>
  <c r="H46"/>
  <c r="H42"/>
  <c r="G70" i="2" l="1"/>
  <c r="G71"/>
  <c r="G72"/>
  <c r="G73"/>
  <c r="G74"/>
  <c r="G75"/>
  <c r="G76"/>
  <c r="G77"/>
  <c r="G78"/>
  <c r="G79"/>
  <c r="G80"/>
  <c r="G81"/>
  <c r="G82"/>
  <c r="G69"/>
  <c r="D3" i="54" l="1"/>
  <c r="T479" i="45" l="1"/>
  <c r="S479"/>
  <c r="H479"/>
  <c r="K479" s="1"/>
  <c r="N479" s="1"/>
  <c r="Q479" s="1"/>
  <c r="G479"/>
  <c r="J479" s="1"/>
  <c r="M479" s="1"/>
  <c r="P479" s="1"/>
  <c r="F479"/>
  <c r="I479" s="1"/>
  <c r="L479" s="1"/>
  <c r="O479" s="1"/>
  <c r="R479" s="1"/>
  <c r="T477"/>
  <c r="S477"/>
  <c r="H477"/>
  <c r="K477" s="1"/>
  <c r="N477" s="1"/>
  <c r="Q477" s="1"/>
  <c r="G477"/>
  <c r="J477" s="1"/>
  <c r="M477" s="1"/>
  <c r="P477" s="1"/>
  <c r="F477"/>
  <c r="I477" s="1"/>
  <c r="L477" s="1"/>
  <c r="O477" s="1"/>
  <c r="R477" s="1"/>
  <c r="T476"/>
  <c r="S476"/>
  <c r="H476"/>
  <c r="K476" s="1"/>
  <c r="N476" s="1"/>
  <c r="Q476" s="1"/>
  <c r="G476"/>
  <c r="J476" s="1"/>
  <c r="M476" s="1"/>
  <c r="P476" s="1"/>
  <c r="F476"/>
  <c r="I476" s="1"/>
  <c r="L476" s="1"/>
  <c r="O476" s="1"/>
  <c r="R476" s="1"/>
  <c r="D473"/>
  <c r="E473"/>
  <c r="C473"/>
  <c r="D471"/>
  <c r="E471"/>
  <c r="D470"/>
  <c r="E470"/>
  <c r="C471"/>
  <c r="C470"/>
  <c r="D480"/>
  <c r="G480" s="1"/>
  <c r="J480" s="1"/>
  <c r="M480" s="1"/>
  <c r="P480" s="1"/>
  <c r="E480"/>
  <c r="T480" s="1"/>
  <c r="C480"/>
  <c r="F480" s="1"/>
  <c r="I480" s="1"/>
  <c r="L480" s="1"/>
  <c r="O480" s="1"/>
  <c r="R480" s="1"/>
  <c r="E478"/>
  <c r="H478" s="1"/>
  <c r="K478" s="1"/>
  <c r="N478" s="1"/>
  <c r="Q478" s="1"/>
  <c r="D478"/>
  <c r="G478" s="1"/>
  <c r="J478" s="1"/>
  <c r="M478" s="1"/>
  <c r="P478" s="1"/>
  <c r="C478"/>
  <c r="F478" s="1"/>
  <c r="I478" s="1"/>
  <c r="L478" s="1"/>
  <c r="O478" s="1"/>
  <c r="R478" s="1"/>
  <c r="T467"/>
  <c r="S467"/>
  <c r="H467"/>
  <c r="K467" s="1"/>
  <c r="N467" s="1"/>
  <c r="Q467" s="1"/>
  <c r="G467"/>
  <c r="J467" s="1"/>
  <c r="M467" s="1"/>
  <c r="P467" s="1"/>
  <c r="F467"/>
  <c r="I467" s="1"/>
  <c r="L467" s="1"/>
  <c r="O467" s="1"/>
  <c r="R467" s="1"/>
  <c r="T465"/>
  <c r="S465"/>
  <c r="H465"/>
  <c r="K465" s="1"/>
  <c r="N465" s="1"/>
  <c r="Q465" s="1"/>
  <c r="G465"/>
  <c r="J465" s="1"/>
  <c r="M465" s="1"/>
  <c r="P465" s="1"/>
  <c r="F465"/>
  <c r="I465" s="1"/>
  <c r="L465" s="1"/>
  <c r="O465" s="1"/>
  <c r="R465" s="1"/>
  <c r="T464"/>
  <c r="S464"/>
  <c r="H464"/>
  <c r="K464" s="1"/>
  <c r="N464" s="1"/>
  <c r="Q464" s="1"/>
  <c r="G464"/>
  <c r="J464" s="1"/>
  <c r="M464" s="1"/>
  <c r="P464" s="1"/>
  <c r="F464"/>
  <c r="I464" s="1"/>
  <c r="L464" s="1"/>
  <c r="O464" s="1"/>
  <c r="R464" s="1"/>
  <c r="D461"/>
  <c r="E461"/>
  <c r="C461"/>
  <c r="D459"/>
  <c r="E459"/>
  <c r="D458"/>
  <c r="E458"/>
  <c r="C459"/>
  <c r="C458"/>
  <c r="D468"/>
  <c r="S468" s="1"/>
  <c r="E468"/>
  <c r="T468" s="1"/>
  <c r="C468"/>
  <c r="F468" s="1"/>
  <c r="I468" s="1"/>
  <c r="L468" s="1"/>
  <c r="O468" s="1"/>
  <c r="R468" s="1"/>
  <c r="E466"/>
  <c r="T466" s="1"/>
  <c r="D466"/>
  <c r="S466" s="1"/>
  <c r="C466"/>
  <c r="F466" s="1"/>
  <c r="I466" s="1"/>
  <c r="L466" s="1"/>
  <c r="O466" s="1"/>
  <c r="R466" s="1"/>
  <c r="T455"/>
  <c r="S455"/>
  <c r="H455"/>
  <c r="K455" s="1"/>
  <c r="N455" s="1"/>
  <c r="Q455" s="1"/>
  <c r="G455"/>
  <c r="J455" s="1"/>
  <c r="M455" s="1"/>
  <c r="P455" s="1"/>
  <c r="F455"/>
  <c r="I455" s="1"/>
  <c r="L455" s="1"/>
  <c r="O455" s="1"/>
  <c r="R455" s="1"/>
  <c r="T453"/>
  <c r="S453"/>
  <c r="H453"/>
  <c r="K453" s="1"/>
  <c r="N453" s="1"/>
  <c r="Q453" s="1"/>
  <c r="G453"/>
  <c r="J453" s="1"/>
  <c r="M453" s="1"/>
  <c r="P453" s="1"/>
  <c r="F453"/>
  <c r="I453" s="1"/>
  <c r="L453" s="1"/>
  <c r="O453" s="1"/>
  <c r="R453" s="1"/>
  <c r="T452"/>
  <c r="S452"/>
  <c r="H452"/>
  <c r="K452" s="1"/>
  <c r="N452" s="1"/>
  <c r="Q452" s="1"/>
  <c r="G452"/>
  <c r="J452" s="1"/>
  <c r="M452" s="1"/>
  <c r="P452" s="1"/>
  <c r="F452"/>
  <c r="I452" s="1"/>
  <c r="L452" s="1"/>
  <c r="O452" s="1"/>
  <c r="R452" s="1"/>
  <c r="D449"/>
  <c r="E449"/>
  <c r="D447"/>
  <c r="E447"/>
  <c r="D446"/>
  <c r="E446"/>
  <c r="C449"/>
  <c r="C447"/>
  <c r="C446"/>
  <c r="D456"/>
  <c r="G456" s="1"/>
  <c r="J456" s="1"/>
  <c r="M456" s="1"/>
  <c r="P456" s="1"/>
  <c r="E456"/>
  <c r="T456" s="1"/>
  <c r="C456"/>
  <c r="F456" s="1"/>
  <c r="I456" s="1"/>
  <c r="L456" s="1"/>
  <c r="O456" s="1"/>
  <c r="R456" s="1"/>
  <c r="E454"/>
  <c r="T454" s="1"/>
  <c r="D454"/>
  <c r="S454" s="1"/>
  <c r="C454"/>
  <c r="F454" s="1"/>
  <c r="I454" s="1"/>
  <c r="L454" s="1"/>
  <c r="O454" s="1"/>
  <c r="R454" s="1"/>
  <c r="T443"/>
  <c r="S443"/>
  <c r="H443"/>
  <c r="K443" s="1"/>
  <c r="N443" s="1"/>
  <c r="Q443" s="1"/>
  <c r="G443"/>
  <c r="J443" s="1"/>
  <c r="M443" s="1"/>
  <c r="P443" s="1"/>
  <c r="F443"/>
  <c r="I443" s="1"/>
  <c r="L443" s="1"/>
  <c r="O443" s="1"/>
  <c r="R443" s="1"/>
  <c r="T441"/>
  <c r="S441"/>
  <c r="H441"/>
  <c r="K441" s="1"/>
  <c r="N441" s="1"/>
  <c r="Q441" s="1"/>
  <c r="G441"/>
  <c r="J441" s="1"/>
  <c r="M441" s="1"/>
  <c r="P441" s="1"/>
  <c r="F441"/>
  <c r="I441" s="1"/>
  <c r="L441" s="1"/>
  <c r="O441" s="1"/>
  <c r="R441" s="1"/>
  <c r="T440"/>
  <c r="S440"/>
  <c r="H440"/>
  <c r="K440" s="1"/>
  <c r="N440" s="1"/>
  <c r="Q440" s="1"/>
  <c r="G440"/>
  <c r="J440" s="1"/>
  <c r="M440" s="1"/>
  <c r="P440" s="1"/>
  <c r="F440"/>
  <c r="I440" s="1"/>
  <c r="L440" s="1"/>
  <c r="O440" s="1"/>
  <c r="R440" s="1"/>
  <c r="T437"/>
  <c r="S437"/>
  <c r="H437"/>
  <c r="K437" s="1"/>
  <c r="N437" s="1"/>
  <c r="Q437" s="1"/>
  <c r="G437"/>
  <c r="J437" s="1"/>
  <c r="M437" s="1"/>
  <c r="P437" s="1"/>
  <c r="F437"/>
  <c r="I437" s="1"/>
  <c r="L437" s="1"/>
  <c r="O437" s="1"/>
  <c r="R437" s="1"/>
  <c r="T435"/>
  <c r="S435"/>
  <c r="H435"/>
  <c r="K435" s="1"/>
  <c r="N435" s="1"/>
  <c r="Q435" s="1"/>
  <c r="G435"/>
  <c r="J435" s="1"/>
  <c r="M435" s="1"/>
  <c r="P435" s="1"/>
  <c r="F435"/>
  <c r="I435" s="1"/>
  <c r="L435" s="1"/>
  <c r="O435" s="1"/>
  <c r="R435" s="1"/>
  <c r="T434"/>
  <c r="S434"/>
  <c r="H434"/>
  <c r="K434" s="1"/>
  <c r="N434" s="1"/>
  <c r="Q434" s="1"/>
  <c r="G434"/>
  <c r="J434" s="1"/>
  <c r="M434" s="1"/>
  <c r="P434" s="1"/>
  <c r="F434"/>
  <c r="I434" s="1"/>
  <c r="L434" s="1"/>
  <c r="O434" s="1"/>
  <c r="R434" s="1"/>
  <c r="D431"/>
  <c r="E431"/>
  <c r="C431"/>
  <c r="D429"/>
  <c r="E429"/>
  <c r="C429"/>
  <c r="D428"/>
  <c r="E428"/>
  <c r="C428"/>
  <c r="D444"/>
  <c r="E444"/>
  <c r="T444" s="1"/>
  <c r="C444"/>
  <c r="F444" s="1"/>
  <c r="I444" s="1"/>
  <c r="L444" s="1"/>
  <c r="O444" s="1"/>
  <c r="R444" s="1"/>
  <c r="D438"/>
  <c r="E438"/>
  <c r="C438"/>
  <c r="F438" s="1"/>
  <c r="I438" s="1"/>
  <c r="L438" s="1"/>
  <c r="O438" s="1"/>
  <c r="R438" s="1"/>
  <c r="E442"/>
  <c r="T442" s="1"/>
  <c r="D442"/>
  <c r="C442"/>
  <c r="F442" s="1"/>
  <c r="I442" s="1"/>
  <c r="L442" s="1"/>
  <c r="O442" s="1"/>
  <c r="R442" s="1"/>
  <c r="E436"/>
  <c r="T436" s="1"/>
  <c r="D436"/>
  <c r="G436" s="1"/>
  <c r="J436" s="1"/>
  <c r="M436" s="1"/>
  <c r="P436" s="1"/>
  <c r="C436"/>
  <c r="F436" s="1"/>
  <c r="I436" s="1"/>
  <c r="L436" s="1"/>
  <c r="O436" s="1"/>
  <c r="R436" s="1"/>
  <c r="T425"/>
  <c r="S425"/>
  <c r="H425"/>
  <c r="K425" s="1"/>
  <c r="N425" s="1"/>
  <c r="Q425" s="1"/>
  <c r="G425"/>
  <c r="J425" s="1"/>
  <c r="M425" s="1"/>
  <c r="P425" s="1"/>
  <c r="F425"/>
  <c r="I425" s="1"/>
  <c r="L425" s="1"/>
  <c r="O425" s="1"/>
  <c r="R425" s="1"/>
  <c r="T423"/>
  <c r="S423"/>
  <c r="H423"/>
  <c r="K423" s="1"/>
  <c r="N423" s="1"/>
  <c r="Q423" s="1"/>
  <c r="G423"/>
  <c r="J423" s="1"/>
  <c r="M423" s="1"/>
  <c r="P423" s="1"/>
  <c r="F423"/>
  <c r="I423" s="1"/>
  <c r="L423" s="1"/>
  <c r="O423" s="1"/>
  <c r="R423" s="1"/>
  <c r="T422"/>
  <c r="S422"/>
  <c r="H422"/>
  <c r="K422" s="1"/>
  <c r="N422" s="1"/>
  <c r="Q422" s="1"/>
  <c r="G422"/>
  <c r="J422" s="1"/>
  <c r="M422" s="1"/>
  <c r="P422" s="1"/>
  <c r="F422"/>
  <c r="I422" s="1"/>
  <c r="L422" s="1"/>
  <c r="O422" s="1"/>
  <c r="R422" s="1"/>
  <c r="D419"/>
  <c r="E419"/>
  <c r="D417"/>
  <c r="E417"/>
  <c r="D416"/>
  <c r="E416"/>
  <c r="C419"/>
  <c r="C417"/>
  <c r="C416"/>
  <c r="D426"/>
  <c r="E426"/>
  <c r="H426" s="1"/>
  <c r="K426" s="1"/>
  <c r="N426" s="1"/>
  <c r="Q426" s="1"/>
  <c r="C426"/>
  <c r="F426" s="1"/>
  <c r="I426" s="1"/>
  <c r="L426" s="1"/>
  <c r="O426" s="1"/>
  <c r="R426" s="1"/>
  <c r="E424"/>
  <c r="T424" s="1"/>
  <c r="D424"/>
  <c r="C424"/>
  <c r="F424" s="1"/>
  <c r="I424" s="1"/>
  <c r="L424" s="1"/>
  <c r="O424" s="1"/>
  <c r="R424" s="1"/>
  <c r="T413"/>
  <c r="S413"/>
  <c r="H413"/>
  <c r="K413" s="1"/>
  <c r="N413" s="1"/>
  <c r="Q413" s="1"/>
  <c r="G413"/>
  <c r="J413" s="1"/>
  <c r="M413" s="1"/>
  <c r="P413" s="1"/>
  <c r="F413"/>
  <c r="I413" s="1"/>
  <c r="L413" s="1"/>
  <c r="O413" s="1"/>
  <c r="R413" s="1"/>
  <c r="T411"/>
  <c r="S411"/>
  <c r="H411"/>
  <c r="K411" s="1"/>
  <c r="N411" s="1"/>
  <c r="Q411" s="1"/>
  <c r="G411"/>
  <c r="J411" s="1"/>
  <c r="M411" s="1"/>
  <c r="P411" s="1"/>
  <c r="F411"/>
  <c r="I411" s="1"/>
  <c r="L411" s="1"/>
  <c r="O411" s="1"/>
  <c r="R411" s="1"/>
  <c r="T410"/>
  <c r="S410"/>
  <c r="H410"/>
  <c r="K410" s="1"/>
  <c r="N410" s="1"/>
  <c r="Q410" s="1"/>
  <c r="G410"/>
  <c r="J410" s="1"/>
  <c r="M410" s="1"/>
  <c r="P410" s="1"/>
  <c r="F410"/>
  <c r="I410" s="1"/>
  <c r="L410" s="1"/>
  <c r="O410" s="1"/>
  <c r="R410" s="1"/>
  <c r="D407"/>
  <c r="E407"/>
  <c r="C407"/>
  <c r="D405"/>
  <c r="E405"/>
  <c r="C405"/>
  <c r="D404"/>
  <c r="E404"/>
  <c r="C404"/>
  <c r="D414"/>
  <c r="E414"/>
  <c r="C414"/>
  <c r="F414" s="1"/>
  <c r="I414" s="1"/>
  <c r="L414" s="1"/>
  <c r="O414" s="1"/>
  <c r="R414" s="1"/>
  <c r="E412"/>
  <c r="T412" s="1"/>
  <c r="D412"/>
  <c r="G412" s="1"/>
  <c r="J412" s="1"/>
  <c r="M412" s="1"/>
  <c r="P412" s="1"/>
  <c r="C412"/>
  <c r="F412" s="1"/>
  <c r="I412" s="1"/>
  <c r="L412" s="1"/>
  <c r="O412" s="1"/>
  <c r="R412" s="1"/>
  <c r="T401"/>
  <c r="S401"/>
  <c r="H401"/>
  <c r="K401" s="1"/>
  <c r="N401" s="1"/>
  <c r="Q401" s="1"/>
  <c r="G401"/>
  <c r="J401" s="1"/>
  <c r="M401" s="1"/>
  <c r="P401" s="1"/>
  <c r="F401"/>
  <c r="I401" s="1"/>
  <c r="L401" s="1"/>
  <c r="O401" s="1"/>
  <c r="R401" s="1"/>
  <c r="T399"/>
  <c r="S399"/>
  <c r="H399"/>
  <c r="K399" s="1"/>
  <c r="N399" s="1"/>
  <c r="Q399" s="1"/>
  <c r="G399"/>
  <c r="J399" s="1"/>
  <c r="M399" s="1"/>
  <c r="P399" s="1"/>
  <c r="F399"/>
  <c r="I399" s="1"/>
  <c r="L399" s="1"/>
  <c r="O399" s="1"/>
  <c r="R399" s="1"/>
  <c r="T398"/>
  <c r="S398"/>
  <c r="H398"/>
  <c r="K398" s="1"/>
  <c r="N398" s="1"/>
  <c r="Q398" s="1"/>
  <c r="G398"/>
  <c r="J398" s="1"/>
  <c r="M398" s="1"/>
  <c r="P398" s="1"/>
  <c r="F398"/>
  <c r="I398" s="1"/>
  <c r="L398" s="1"/>
  <c r="O398" s="1"/>
  <c r="R398" s="1"/>
  <c r="D395"/>
  <c r="E395"/>
  <c r="C395"/>
  <c r="D393"/>
  <c r="E393"/>
  <c r="C393"/>
  <c r="D392"/>
  <c r="E392"/>
  <c r="C392"/>
  <c r="D402"/>
  <c r="S402" s="1"/>
  <c r="E402"/>
  <c r="T402" s="1"/>
  <c r="C402"/>
  <c r="F402" s="1"/>
  <c r="I402" s="1"/>
  <c r="L402" s="1"/>
  <c r="O402" s="1"/>
  <c r="R402" s="1"/>
  <c r="E400"/>
  <c r="T400" s="1"/>
  <c r="D400"/>
  <c r="C400"/>
  <c r="F400" s="1"/>
  <c r="I400" s="1"/>
  <c r="L400" s="1"/>
  <c r="O400" s="1"/>
  <c r="R400" s="1"/>
  <c r="T389"/>
  <c r="S389"/>
  <c r="H389"/>
  <c r="K389" s="1"/>
  <c r="N389" s="1"/>
  <c r="Q389" s="1"/>
  <c r="G389"/>
  <c r="J389" s="1"/>
  <c r="M389" s="1"/>
  <c r="P389" s="1"/>
  <c r="F389"/>
  <c r="I389" s="1"/>
  <c r="L389" s="1"/>
  <c r="O389" s="1"/>
  <c r="R389" s="1"/>
  <c r="T387"/>
  <c r="S387"/>
  <c r="H387"/>
  <c r="K387" s="1"/>
  <c r="N387" s="1"/>
  <c r="Q387" s="1"/>
  <c r="G387"/>
  <c r="J387" s="1"/>
  <c r="M387" s="1"/>
  <c r="P387" s="1"/>
  <c r="F387"/>
  <c r="I387" s="1"/>
  <c r="L387" s="1"/>
  <c r="O387" s="1"/>
  <c r="R387" s="1"/>
  <c r="T386"/>
  <c r="S386"/>
  <c r="H386"/>
  <c r="K386" s="1"/>
  <c r="N386" s="1"/>
  <c r="Q386" s="1"/>
  <c r="G386"/>
  <c r="J386" s="1"/>
  <c r="M386" s="1"/>
  <c r="P386" s="1"/>
  <c r="F386"/>
  <c r="I386" s="1"/>
  <c r="L386" s="1"/>
  <c r="O386" s="1"/>
  <c r="R386" s="1"/>
  <c r="T383"/>
  <c r="S383"/>
  <c r="H383"/>
  <c r="K383" s="1"/>
  <c r="N383" s="1"/>
  <c r="Q383" s="1"/>
  <c r="G383"/>
  <c r="J383" s="1"/>
  <c r="M383" s="1"/>
  <c r="P383" s="1"/>
  <c r="F383"/>
  <c r="I383" s="1"/>
  <c r="L383" s="1"/>
  <c r="O383" s="1"/>
  <c r="R383" s="1"/>
  <c r="T381"/>
  <c r="S381"/>
  <c r="H381"/>
  <c r="K381" s="1"/>
  <c r="N381" s="1"/>
  <c r="Q381" s="1"/>
  <c r="G381"/>
  <c r="J381" s="1"/>
  <c r="M381" s="1"/>
  <c r="P381" s="1"/>
  <c r="F381"/>
  <c r="I381" s="1"/>
  <c r="L381" s="1"/>
  <c r="O381" s="1"/>
  <c r="R381" s="1"/>
  <c r="T380"/>
  <c r="S380"/>
  <c r="H380"/>
  <c r="K380" s="1"/>
  <c r="N380" s="1"/>
  <c r="Q380" s="1"/>
  <c r="G380"/>
  <c r="J380" s="1"/>
  <c r="M380" s="1"/>
  <c r="P380" s="1"/>
  <c r="F380"/>
  <c r="I380" s="1"/>
  <c r="L380" s="1"/>
  <c r="O380" s="1"/>
  <c r="R380" s="1"/>
  <c r="T377"/>
  <c r="S377"/>
  <c r="H377"/>
  <c r="K377" s="1"/>
  <c r="N377" s="1"/>
  <c r="Q377" s="1"/>
  <c r="G377"/>
  <c r="J377" s="1"/>
  <c r="M377" s="1"/>
  <c r="P377" s="1"/>
  <c r="F377"/>
  <c r="I377" s="1"/>
  <c r="L377" s="1"/>
  <c r="O377" s="1"/>
  <c r="R377" s="1"/>
  <c r="T375"/>
  <c r="S375"/>
  <c r="H375"/>
  <c r="K375" s="1"/>
  <c r="N375" s="1"/>
  <c r="Q375" s="1"/>
  <c r="G375"/>
  <c r="J375" s="1"/>
  <c r="M375" s="1"/>
  <c r="P375" s="1"/>
  <c r="F375"/>
  <c r="I375" s="1"/>
  <c r="L375" s="1"/>
  <c r="O375" s="1"/>
  <c r="R375" s="1"/>
  <c r="T374"/>
  <c r="S374"/>
  <c r="H374"/>
  <c r="K374" s="1"/>
  <c r="N374" s="1"/>
  <c r="Q374" s="1"/>
  <c r="G374"/>
  <c r="J374" s="1"/>
  <c r="M374" s="1"/>
  <c r="P374" s="1"/>
  <c r="F374"/>
  <c r="I374" s="1"/>
  <c r="L374" s="1"/>
  <c r="O374" s="1"/>
  <c r="R374" s="1"/>
  <c r="D371"/>
  <c r="E371"/>
  <c r="C371"/>
  <c r="D369"/>
  <c r="E369"/>
  <c r="C369"/>
  <c r="D368"/>
  <c r="E368"/>
  <c r="C368"/>
  <c r="D390"/>
  <c r="E390"/>
  <c r="T390" s="1"/>
  <c r="C390"/>
  <c r="F390" s="1"/>
  <c r="I390" s="1"/>
  <c r="L390" s="1"/>
  <c r="O390" s="1"/>
  <c r="R390" s="1"/>
  <c r="D384"/>
  <c r="G384" s="1"/>
  <c r="J384" s="1"/>
  <c r="M384" s="1"/>
  <c r="P384" s="1"/>
  <c r="E384"/>
  <c r="C384"/>
  <c r="F384" s="1"/>
  <c r="I384" s="1"/>
  <c r="L384" s="1"/>
  <c r="O384" s="1"/>
  <c r="R384" s="1"/>
  <c r="D378"/>
  <c r="E378"/>
  <c r="T378" s="1"/>
  <c r="C378"/>
  <c r="F378" s="1"/>
  <c r="I378" s="1"/>
  <c r="L378" s="1"/>
  <c r="O378" s="1"/>
  <c r="R378" s="1"/>
  <c r="E388"/>
  <c r="D388"/>
  <c r="C388"/>
  <c r="F388" s="1"/>
  <c r="I388" s="1"/>
  <c r="L388" s="1"/>
  <c r="O388" s="1"/>
  <c r="R388" s="1"/>
  <c r="E382"/>
  <c r="H382" s="1"/>
  <c r="K382" s="1"/>
  <c r="N382" s="1"/>
  <c r="Q382" s="1"/>
  <c r="D382"/>
  <c r="S382" s="1"/>
  <c r="C382"/>
  <c r="F382" s="1"/>
  <c r="I382" s="1"/>
  <c r="L382" s="1"/>
  <c r="O382" s="1"/>
  <c r="R382" s="1"/>
  <c r="E376"/>
  <c r="T376" s="1"/>
  <c r="D376"/>
  <c r="S376" s="1"/>
  <c r="C376"/>
  <c r="F376" s="1"/>
  <c r="I376" s="1"/>
  <c r="L376" s="1"/>
  <c r="O376" s="1"/>
  <c r="R376" s="1"/>
  <c r="T365"/>
  <c r="S365"/>
  <c r="H365"/>
  <c r="K365" s="1"/>
  <c r="N365" s="1"/>
  <c r="Q365" s="1"/>
  <c r="G365"/>
  <c r="J365" s="1"/>
  <c r="M365" s="1"/>
  <c r="P365" s="1"/>
  <c r="F365"/>
  <c r="I365" s="1"/>
  <c r="L365" s="1"/>
  <c r="O365" s="1"/>
  <c r="R365" s="1"/>
  <c r="T363"/>
  <c r="S363"/>
  <c r="H363"/>
  <c r="K363" s="1"/>
  <c r="N363" s="1"/>
  <c r="Q363" s="1"/>
  <c r="G363"/>
  <c r="J363" s="1"/>
  <c r="M363" s="1"/>
  <c r="P363" s="1"/>
  <c r="F363"/>
  <c r="I363" s="1"/>
  <c r="L363" s="1"/>
  <c r="O363" s="1"/>
  <c r="R363" s="1"/>
  <c r="T362"/>
  <c r="S362"/>
  <c r="H362"/>
  <c r="K362" s="1"/>
  <c r="N362" s="1"/>
  <c r="Q362" s="1"/>
  <c r="G362"/>
  <c r="J362" s="1"/>
  <c r="M362" s="1"/>
  <c r="P362" s="1"/>
  <c r="F362"/>
  <c r="I362" s="1"/>
  <c r="L362" s="1"/>
  <c r="O362" s="1"/>
  <c r="R362" s="1"/>
  <c r="D359"/>
  <c r="E359"/>
  <c r="C359"/>
  <c r="D357"/>
  <c r="E357"/>
  <c r="D356"/>
  <c r="E356"/>
  <c r="C357"/>
  <c r="C356"/>
  <c r="D366"/>
  <c r="E366"/>
  <c r="H366" s="1"/>
  <c r="K366" s="1"/>
  <c r="N366" s="1"/>
  <c r="Q366" s="1"/>
  <c r="C366"/>
  <c r="F366" s="1"/>
  <c r="I366" s="1"/>
  <c r="L366" s="1"/>
  <c r="O366" s="1"/>
  <c r="R366" s="1"/>
  <c r="E364"/>
  <c r="T364" s="1"/>
  <c r="D364"/>
  <c r="S364" s="1"/>
  <c r="C364"/>
  <c r="F364" s="1"/>
  <c r="I364" s="1"/>
  <c r="L364" s="1"/>
  <c r="O364" s="1"/>
  <c r="R364" s="1"/>
  <c r="T353"/>
  <c r="S353"/>
  <c r="H353"/>
  <c r="K353" s="1"/>
  <c r="N353" s="1"/>
  <c r="Q353" s="1"/>
  <c r="G353"/>
  <c r="J353" s="1"/>
  <c r="M353" s="1"/>
  <c r="P353" s="1"/>
  <c r="F353"/>
  <c r="I353" s="1"/>
  <c r="L353" s="1"/>
  <c r="O353" s="1"/>
  <c r="R353" s="1"/>
  <c r="T351"/>
  <c r="S351"/>
  <c r="H351"/>
  <c r="K351" s="1"/>
  <c r="N351" s="1"/>
  <c r="Q351" s="1"/>
  <c r="G351"/>
  <c r="J351" s="1"/>
  <c r="M351" s="1"/>
  <c r="P351" s="1"/>
  <c r="F351"/>
  <c r="I351" s="1"/>
  <c r="L351" s="1"/>
  <c r="O351" s="1"/>
  <c r="R351" s="1"/>
  <c r="T350"/>
  <c r="S350"/>
  <c r="H350"/>
  <c r="K350" s="1"/>
  <c r="N350" s="1"/>
  <c r="Q350" s="1"/>
  <c r="G350"/>
  <c r="J350" s="1"/>
  <c r="M350" s="1"/>
  <c r="P350" s="1"/>
  <c r="F350"/>
  <c r="I350" s="1"/>
  <c r="L350" s="1"/>
  <c r="O350" s="1"/>
  <c r="R350" s="1"/>
  <c r="T347"/>
  <c r="S347"/>
  <c r="H347"/>
  <c r="K347" s="1"/>
  <c r="N347" s="1"/>
  <c r="Q347" s="1"/>
  <c r="G347"/>
  <c r="J347" s="1"/>
  <c r="M347" s="1"/>
  <c r="P347" s="1"/>
  <c r="F347"/>
  <c r="I347" s="1"/>
  <c r="L347" s="1"/>
  <c r="O347" s="1"/>
  <c r="R347" s="1"/>
  <c r="T345"/>
  <c r="S345"/>
  <c r="H345"/>
  <c r="K345" s="1"/>
  <c r="N345" s="1"/>
  <c r="Q345" s="1"/>
  <c r="G345"/>
  <c r="J345" s="1"/>
  <c r="M345" s="1"/>
  <c r="P345" s="1"/>
  <c r="F345"/>
  <c r="I345" s="1"/>
  <c r="L345" s="1"/>
  <c r="O345" s="1"/>
  <c r="R345" s="1"/>
  <c r="T344"/>
  <c r="S344"/>
  <c r="H344"/>
  <c r="K344" s="1"/>
  <c r="N344" s="1"/>
  <c r="Q344" s="1"/>
  <c r="G344"/>
  <c r="J344" s="1"/>
  <c r="M344" s="1"/>
  <c r="P344" s="1"/>
  <c r="F344"/>
  <c r="I344" s="1"/>
  <c r="L344" s="1"/>
  <c r="O344" s="1"/>
  <c r="R344" s="1"/>
  <c r="T341"/>
  <c r="S341"/>
  <c r="H341"/>
  <c r="K341" s="1"/>
  <c r="N341" s="1"/>
  <c r="Q341" s="1"/>
  <c r="G341"/>
  <c r="J341" s="1"/>
  <c r="M341" s="1"/>
  <c r="P341" s="1"/>
  <c r="F341"/>
  <c r="I341" s="1"/>
  <c r="L341" s="1"/>
  <c r="O341" s="1"/>
  <c r="R341" s="1"/>
  <c r="T339"/>
  <c r="S339"/>
  <c r="H339"/>
  <c r="K339" s="1"/>
  <c r="N339" s="1"/>
  <c r="Q339" s="1"/>
  <c r="G339"/>
  <c r="J339" s="1"/>
  <c r="M339" s="1"/>
  <c r="P339" s="1"/>
  <c r="F339"/>
  <c r="I339" s="1"/>
  <c r="L339" s="1"/>
  <c r="O339" s="1"/>
  <c r="R339" s="1"/>
  <c r="T338"/>
  <c r="S338"/>
  <c r="H338"/>
  <c r="K338" s="1"/>
  <c r="N338" s="1"/>
  <c r="Q338" s="1"/>
  <c r="G338"/>
  <c r="J338" s="1"/>
  <c r="M338" s="1"/>
  <c r="P338" s="1"/>
  <c r="F338"/>
  <c r="I338" s="1"/>
  <c r="L338" s="1"/>
  <c r="O338" s="1"/>
  <c r="R338" s="1"/>
  <c r="D335"/>
  <c r="E335"/>
  <c r="C335"/>
  <c r="D333"/>
  <c r="E333"/>
  <c r="C333"/>
  <c r="D332"/>
  <c r="E332"/>
  <c r="C332"/>
  <c r="D354"/>
  <c r="S354" s="1"/>
  <c r="E354"/>
  <c r="T354" s="1"/>
  <c r="C354"/>
  <c r="F354" s="1"/>
  <c r="I354" s="1"/>
  <c r="L354" s="1"/>
  <c r="O354" s="1"/>
  <c r="R354" s="1"/>
  <c r="D348"/>
  <c r="S348" s="1"/>
  <c r="E348"/>
  <c r="C348"/>
  <c r="F348" s="1"/>
  <c r="I348" s="1"/>
  <c r="L348" s="1"/>
  <c r="O348" s="1"/>
  <c r="R348" s="1"/>
  <c r="D342"/>
  <c r="E342"/>
  <c r="C342"/>
  <c r="F342" s="1"/>
  <c r="I342" s="1"/>
  <c r="L342" s="1"/>
  <c r="O342" s="1"/>
  <c r="R342" s="1"/>
  <c r="E352"/>
  <c r="T352" s="1"/>
  <c r="D352"/>
  <c r="C352"/>
  <c r="F352" s="1"/>
  <c r="I352" s="1"/>
  <c r="L352" s="1"/>
  <c r="O352" s="1"/>
  <c r="R352" s="1"/>
  <c r="E346"/>
  <c r="H346" s="1"/>
  <c r="K346" s="1"/>
  <c r="N346" s="1"/>
  <c r="Q346" s="1"/>
  <c r="D346"/>
  <c r="G346" s="1"/>
  <c r="J346" s="1"/>
  <c r="M346" s="1"/>
  <c r="P346" s="1"/>
  <c r="C346"/>
  <c r="F346" s="1"/>
  <c r="I346" s="1"/>
  <c r="L346" s="1"/>
  <c r="O346" s="1"/>
  <c r="R346" s="1"/>
  <c r="E340"/>
  <c r="D340"/>
  <c r="S340" s="1"/>
  <c r="C340"/>
  <c r="F340" s="1"/>
  <c r="I340" s="1"/>
  <c r="L340" s="1"/>
  <c r="O340" s="1"/>
  <c r="R340" s="1"/>
  <c r="T329"/>
  <c r="S329"/>
  <c r="H329"/>
  <c r="K329" s="1"/>
  <c r="N329" s="1"/>
  <c r="Q329" s="1"/>
  <c r="G329"/>
  <c r="J329" s="1"/>
  <c r="M329" s="1"/>
  <c r="P329" s="1"/>
  <c r="F329"/>
  <c r="I329" s="1"/>
  <c r="L329" s="1"/>
  <c r="O329" s="1"/>
  <c r="R329" s="1"/>
  <c r="T327"/>
  <c r="S327"/>
  <c r="H327"/>
  <c r="K327" s="1"/>
  <c r="N327" s="1"/>
  <c r="Q327" s="1"/>
  <c r="G327"/>
  <c r="J327" s="1"/>
  <c r="M327" s="1"/>
  <c r="P327" s="1"/>
  <c r="F327"/>
  <c r="I327" s="1"/>
  <c r="L327" s="1"/>
  <c r="O327" s="1"/>
  <c r="R327" s="1"/>
  <c r="T326"/>
  <c r="S326"/>
  <c r="H326"/>
  <c r="K326" s="1"/>
  <c r="N326" s="1"/>
  <c r="Q326" s="1"/>
  <c r="G326"/>
  <c r="J326" s="1"/>
  <c r="M326" s="1"/>
  <c r="P326" s="1"/>
  <c r="F326"/>
  <c r="I326" s="1"/>
  <c r="L326" s="1"/>
  <c r="O326" s="1"/>
  <c r="R326" s="1"/>
  <c r="T323"/>
  <c r="S323"/>
  <c r="H323"/>
  <c r="K323" s="1"/>
  <c r="N323" s="1"/>
  <c r="Q323" s="1"/>
  <c r="G323"/>
  <c r="J323" s="1"/>
  <c r="M323" s="1"/>
  <c r="P323" s="1"/>
  <c r="F323"/>
  <c r="I323" s="1"/>
  <c r="L323" s="1"/>
  <c r="O323" s="1"/>
  <c r="R323" s="1"/>
  <c r="T321"/>
  <c r="S321"/>
  <c r="H321"/>
  <c r="K321" s="1"/>
  <c r="N321" s="1"/>
  <c r="Q321" s="1"/>
  <c r="G321"/>
  <c r="J321" s="1"/>
  <c r="M321" s="1"/>
  <c r="P321" s="1"/>
  <c r="F321"/>
  <c r="I321" s="1"/>
  <c r="L321" s="1"/>
  <c r="O321" s="1"/>
  <c r="R321" s="1"/>
  <c r="T320"/>
  <c r="S320"/>
  <c r="H320"/>
  <c r="K320" s="1"/>
  <c r="N320" s="1"/>
  <c r="Q320" s="1"/>
  <c r="G320"/>
  <c r="J320" s="1"/>
  <c r="M320" s="1"/>
  <c r="P320" s="1"/>
  <c r="F320"/>
  <c r="I320" s="1"/>
  <c r="L320" s="1"/>
  <c r="O320" s="1"/>
  <c r="R320" s="1"/>
  <c r="D317"/>
  <c r="E317"/>
  <c r="C317"/>
  <c r="D315"/>
  <c r="E315"/>
  <c r="C315"/>
  <c r="D314"/>
  <c r="E314"/>
  <c r="C314"/>
  <c r="D330"/>
  <c r="G330" s="1"/>
  <c r="J330" s="1"/>
  <c r="M330" s="1"/>
  <c r="P330" s="1"/>
  <c r="E330"/>
  <c r="T330" s="1"/>
  <c r="C330"/>
  <c r="F330" s="1"/>
  <c r="I330" s="1"/>
  <c r="L330" s="1"/>
  <c r="O330" s="1"/>
  <c r="R330" s="1"/>
  <c r="D324"/>
  <c r="S324" s="1"/>
  <c r="E324"/>
  <c r="T324" s="1"/>
  <c r="C324"/>
  <c r="F324" s="1"/>
  <c r="I324" s="1"/>
  <c r="L324" s="1"/>
  <c r="O324" s="1"/>
  <c r="R324" s="1"/>
  <c r="E328"/>
  <c r="D328"/>
  <c r="G328" s="1"/>
  <c r="J328" s="1"/>
  <c r="M328" s="1"/>
  <c r="P328" s="1"/>
  <c r="C328"/>
  <c r="F328" s="1"/>
  <c r="I328" s="1"/>
  <c r="L328" s="1"/>
  <c r="O328" s="1"/>
  <c r="R328" s="1"/>
  <c r="E322"/>
  <c r="H322" s="1"/>
  <c r="K322" s="1"/>
  <c r="N322" s="1"/>
  <c r="Q322" s="1"/>
  <c r="D322"/>
  <c r="G322" s="1"/>
  <c r="J322" s="1"/>
  <c r="M322" s="1"/>
  <c r="P322" s="1"/>
  <c r="C322"/>
  <c r="F322" s="1"/>
  <c r="I322" s="1"/>
  <c r="L322" s="1"/>
  <c r="O322" s="1"/>
  <c r="R322" s="1"/>
  <c r="T311"/>
  <c r="S311"/>
  <c r="H311"/>
  <c r="K311" s="1"/>
  <c r="N311" s="1"/>
  <c r="Q311" s="1"/>
  <c r="G311"/>
  <c r="J311" s="1"/>
  <c r="M311" s="1"/>
  <c r="P311" s="1"/>
  <c r="F311"/>
  <c r="I311" s="1"/>
  <c r="L311" s="1"/>
  <c r="O311" s="1"/>
  <c r="R311" s="1"/>
  <c r="T309"/>
  <c r="S309"/>
  <c r="H309"/>
  <c r="K309" s="1"/>
  <c r="N309" s="1"/>
  <c r="Q309" s="1"/>
  <c r="G309"/>
  <c r="J309" s="1"/>
  <c r="M309" s="1"/>
  <c r="P309" s="1"/>
  <c r="F309"/>
  <c r="I309" s="1"/>
  <c r="L309" s="1"/>
  <c r="O309" s="1"/>
  <c r="R309" s="1"/>
  <c r="T308"/>
  <c r="S308"/>
  <c r="H308"/>
  <c r="K308" s="1"/>
  <c r="N308" s="1"/>
  <c r="Q308" s="1"/>
  <c r="G308"/>
  <c r="J308" s="1"/>
  <c r="M308" s="1"/>
  <c r="P308" s="1"/>
  <c r="F308"/>
  <c r="I308" s="1"/>
  <c r="L308" s="1"/>
  <c r="O308" s="1"/>
  <c r="R308" s="1"/>
  <c r="D305"/>
  <c r="E305"/>
  <c r="C305"/>
  <c r="D303"/>
  <c r="E303"/>
  <c r="C303"/>
  <c r="D302"/>
  <c r="E302"/>
  <c r="C302"/>
  <c r="D312"/>
  <c r="S312" s="1"/>
  <c r="E312"/>
  <c r="C312"/>
  <c r="F312" s="1"/>
  <c r="I312" s="1"/>
  <c r="L312" s="1"/>
  <c r="O312" s="1"/>
  <c r="R312" s="1"/>
  <c r="E310"/>
  <c r="T310" s="1"/>
  <c r="D310"/>
  <c r="S310" s="1"/>
  <c r="C310"/>
  <c r="F310" s="1"/>
  <c r="I310" s="1"/>
  <c r="L310" s="1"/>
  <c r="O310" s="1"/>
  <c r="R310" s="1"/>
  <c r="T299"/>
  <c r="S299"/>
  <c r="H299"/>
  <c r="K299" s="1"/>
  <c r="N299" s="1"/>
  <c r="Q299" s="1"/>
  <c r="G299"/>
  <c r="J299" s="1"/>
  <c r="M299" s="1"/>
  <c r="P299" s="1"/>
  <c r="F299"/>
  <c r="I299" s="1"/>
  <c r="L299" s="1"/>
  <c r="O299" s="1"/>
  <c r="R299" s="1"/>
  <c r="T297"/>
  <c r="S297"/>
  <c r="H297"/>
  <c r="K297" s="1"/>
  <c r="N297" s="1"/>
  <c r="Q297" s="1"/>
  <c r="G297"/>
  <c r="J297" s="1"/>
  <c r="M297" s="1"/>
  <c r="P297" s="1"/>
  <c r="F297"/>
  <c r="I297" s="1"/>
  <c r="L297" s="1"/>
  <c r="O297" s="1"/>
  <c r="R297" s="1"/>
  <c r="T296"/>
  <c r="S296"/>
  <c r="H296"/>
  <c r="K296" s="1"/>
  <c r="N296" s="1"/>
  <c r="Q296" s="1"/>
  <c r="G296"/>
  <c r="J296" s="1"/>
  <c r="M296" s="1"/>
  <c r="P296" s="1"/>
  <c r="F296"/>
  <c r="I296" s="1"/>
  <c r="L296" s="1"/>
  <c r="O296" s="1"/>
  <c r="R296" s="1"/>
  <c r="D293"/>
  <c r="E293"/>
  <c r="C293"/>
  <c r="D291"/>
  <c r="E291"/>
  <c r="C291"/>
  <c r="D290"/>
  <c r="E290"/>
  <c r="C290"/>
  <c r="D300"/>
  <c r="S300" s="1"/>
  <c r="E300"/>
  <c r="C300"/>
  <c r="F300" s="1"/>
  <c r="I300" s="1"/>
  <c r="L300" s="1"/>
  <c r="O300" s="1"/>
  <c r="R300" s="1"/>
  <c r="T298"/>
  <c r="D298"/>
  <c r="S298" s="1"/>
  <c r="C298"/>
  <c r="F298" s="1"/>
  <c r="I298" s="1"/>
  <c r="L298" s="1"/>
  <c r="O298" s="1"/>
  <c r="R298" s="1"/>
  <c r="T287"/>
  <c r="S287"/>
  <c r="H287"/>
  <c r="K287" s="1"/>
  <c r="N287" s="1"/>
  <c r="Q287" s="1"/>
  <c r="G287"/>
  <c r="J287" s="1"/>
  <c r="M287" s="1"/>
  <c r="P287" s="1"/>
  <c r="F287"/>
  <c r="I287" s="1"/>
  <c r="L287" s="1"/>
  <c r="O287" s="1"/>
  <c r="R287" s="1"/>
  <c r="T285"/>
  <c r="S285"/>
  <c r="H285"/>
  <c r="K285" s="1"/>
  <c r="N285" s="1"/>
  <c r="Q285" s="1"/>
  <c r="G285"/>
  <c r="J285" s="1"/>
  <c r="M285" s="1"/>
  <c r="P285" s="1"/>
  <c r="F285"/>
  <c r="I285" s="1"/>
  <c r="L285" s="1"/>
  <c r="O285" s="1"/>
  <c r="R285" s="1"/>
  <c r="T284"/>
  <c r="S284"/>
  <c r="H284"/>
  <c r="K284" s="1"/>
  <c r="N284" s="1"/>
  <c r="Q284" s="1"/>
  <c r="G284"/>
  <c r="J284" s="1"/>
  <c r="M284" s="1"/>
  <c r="P284" s="1"/>
  <c r="F284"/>
  <c r="I284" s="1"/>
  <c r="L284" s="1"/>
  <c r="O284" s="1"/>
  <c r="R284" s="1"/>
  <c r="D281"/>
  <c r="E281"/>
  <c r="C281"/>
  <c r="D279"/>
  <c r="E279"/>
  <c r="C279"/>
  <c r="D278"/>
  <c r="E278"/>
  <c r="C278"/>
  <c r="D288"/>
  <c r="S288" s="1"/>
  <c r="E288"/>
  <c r="T288" s="1"/>
  <c r="C288"/>
  <c r="F288" s="1"/>
  <c r="I288" s="1"/>
  <c r="L288" s="1"/>
  <c r="O288" s="1"/>
  <c r="R288" s="1"/>
  <c r="E286"/>
  <c r="T286" s="1"/>
  <c r="D286"/>
  <c r="S286" s="1"/>
  <c r="C286"/>
  <c r="F286" s="1"/>
  <c r="I286" s="1"/>
  <c r="L286" s="1"/>
  <c r="O286" s="1"/>
  <c r="R286" s="1"/>
  <c r="T275"/>
  <c r="S275"/>
  <c r="H275"/>
  <c r="K275" s="1"/>
  <c r="N275" s="1"/>
  <c r="Q275" s="1"/>
  <c r="G275"/>
  <c r="J275" s="1"/>
  <c r="M275" s="1"/>
  <c r="P275" s="1"/>
  <c r="F275"/>
  <c r="I275" s="1"/>
  <c r="L275" s="1"/>
  <c r="O275" s="1"/>
  <c r="R275" s="1"/>
  <c r="T273"/>
  <c r="S273"/>
  <c r="H273"/>
  <c r="K273" s="1"/>
  <c r="N273" s="1"/>
  <c r="Q273" s="1"/>
  <c r="G273"/>
  <c r="J273" s="1"/>
  <c r="M273" s="1"/>
  <c r="P273" s="1"/>
  <c r="F273"/>
  <c r="I273" s="1"/>
  <c r="L273" s="1"/>
  <c r="O273" s="1"/>
  <c r="R273" s="1"/>
  <c r="T272"/>
  <c r="S272"/>
  <c r="H272"/>
  <c r="K272" s="1"/>
  <c r="N272" s="1"/>
  <c r="Q272" s="1"/>
  <c r="G272"/>
  <c r="J272" s="1"/>
  <c r="M272" s="1"/>
  <c r="P272" s="1"/>
  <c r="F272"/>
  <c r="I272" s="1"/>
  <c r="L272" s="1"/>
  <c r="O272" s="1"/>
  <c r="R272" s="1"/>
  <c r="T269"/>
  <c r="S269"/>
  <c r="H269"/>
  <c r="K269" s="1"/>
  <c r="N269" s="1"/>
  <c r="Q269" s="1"/>
  <c r="G269"/>
  <c r="J269" s="1"/>
  <c r="M269" s="1"/>
  <c r="P269" s="1"/>
  <c r="F269"/>
  <c r="I269" s="1"/>
  <c r="L269" s="1"/>
  <c r="O269" s="1"/>
  <c r="R269" s="1"/>
  <c r="T267"/>
  <c r="S267"/>
  <c r="H267"/>
  <c r="K267" s="1"/>
  <c r="N267" s="1"/>
  <c r="Q267" s="1"/>
  <c r="G267"/>
  <c r="J267" s="1"/>
  <c r="M267" s="1"/>
  <c r="P267" s="1"/>
  <c r="F267"/>
  <c r="I267" s="1"/>
  <c r="L267" s="1"/>
  <c r="O267" s="1"/>
  <c r="R267" s="1"/>
  <c r="T266"/>
  <c r="S266"/>
  <c r="H266"/>
  <c r="K266" s="1"/>
  <c r="N266" s="1"/>
  <c r="Q266" s="1"/>
  <c r="G266"/>
  <c r="J266" s="1"/>
  <c r="M266" s="1"/>
  <c r="P266" s="1"/>
  <c r="F266"/>
  <c r="I266" s="1"/>
  <c r="L266" s="1"/>
  <c r="O266" s="1"/>
  <c r="R266" s="1"/>
  <c r="D263"/>
  <c r="E263"/>
  <c r="C263"/>
  <c r="D261"/>
  <c r="E261"/>
  <c r="C261"/>
  <c r="D260"/>
  <c r="E260"/>
  <c r="C260"/>
  <c r="D276"/>
  <c r="S276" s="1"/>
  <c r="E276"/>
  <c r="T276" s="1"/>
  <c r="C276"/>
  <c r="F276" s="1"/>
  <c r="I276" s="1"/>
  <c r="L276" s="1"/>
  <c r="O276" s="1"/>
  <c r="R276" s="1"/>
  <c r="D270"/>
  <c r="G270" s="1"/>
  <c r="J270" s="1"/>
  <c r="M270" s="1"/>
  <c r="P270" s="1"/>
  <c r="E270"/>
  <c r="T270" s="1"/>
  <c r="C270"/>
  <c r="F270" s="1"/>
  <c r="I270" s="1"/>
  <c r="L270" s="1"/>
  <c r="O270" s="1"/>
  <c r="R270" s="1"/>
  <c r="E274"/>
  <c r="H274" s="1"/>
  <c r="K274" s="1"/>
  <c r="N274" s="1"/>
  <c r="Q274" s="1"/>
  <c r="D274"/>
  <c r="G274" s="1"/>
  <c r="J274" s="1"/>
  <c r="M274" s="1"/>
  <c r="P274" s="1"/>
  <c r="C274"/>
  <c r="F274" s="1"/>
  <c r="I274" s="1"/>
  <c r="L274" s="1"/>
  <c r="O274" s="1"/>
  <c r="R274" s="1"/>
  <c r="E268"/>
  <c r="H268" s="1"/>
  <c r="K268" s="1"/>
  <c r="N268" s="1"/>
  <c r="Q268" s="1"/>
  <c r="D268"/>
  <c r="S268" s="1"/>
  <c r="C268"/>
  <c r="F268" s="1"/>
  <c r="I268" s="1"/>
  <c r="L268" s="1"/>
  <c r="O268" s="1"/>
  <c r="R268" s="1"/>
  <c r="T257"/>
  <c r="S257"/>
  <c r="H257"/>
  <c r="K257" s="1"/>
  <c r="N257" s="1"/>
  <c r="Q257" s="1"/>
  <c r="G257"/>
  <c r="J257" s="1"/>
  <c r="M257" s="1"/>
  <c r="P257" s="1"/>
  <c r="F257"/>
  <c r="I257" s="1"/>
  <c r="L257" s="1"/>
  <c r="O257" s="1"/>
  <c r="R257" s="1"/>
  <c r="T255"/>
  <c r="S255"/>
  <c r="H255"/>
  <c r="K255" s="1"/>
  <c r="N255" s="1"/>
  <c r="Q255" s="1"/>
  <c r="G255"/>
  <c r="J255" s="1"/>
  <c r="M255" s="1"/>
  <c r="P255" s="1"/>
  <c r="F255"/>
  <c r="I255" s="1"/>
  <c r="L255" s="1"/>
  <c r="O255" s="1"/>
  <c r="R255" s="1"/>
  <c r="T254"/>
  <c r="S254"/>
  <c r="H254"/>
  <c r="K254" s="1"/>
  <c r="N254" s="1"/>
  <c r="Q254" s="1"/>
  <c r="G254"/>
  <c r="J254" s="1"/>
  <c r="M254" s="1"/>
  <c r="P254" s="1"/>
  <c r="F254"/>
  <c r="I254" s="1"/>
  <c r="L254" s="1"/>
  <c r="O254" s="1"/>
  <c r="R254" s="1"/>
  <c r="T251"/>
  <c r="S251"/>
  <c r="H251"/>
  <c r="K251" s="1"/>
  <c r="N251" s="1"/>
  <c r="Q251" s="1"/>
  <c r="G251"/>
  <c r="J251" s="1"/>
  <c r="M251" s="1"/>
  <c r="P251" s="1"/>
  <c r="F251"/>
  <c r="I251" s="1"/>
  <c r="L251" s="1"/>
  <c r="O251" s="1"/>
  <c r="R251" s="1"/>
  <c r="T249"/>
  <c r="S249"/>
  <c r="H249"/>
  <c r="K249" s="1"/>
  <c r="N249" s="1"/>
  <c r="Q249" s="1"/>
  <c r="G249"/>
  <c r="J249" s="1"/>
  <c r="M249" s="1"/>
  <c r="P249" s="1"/>
  <c r="F249"/>
  <c r="I249" s="1"/>
  <c r="L249" s="1"/>
  <c r="O249" s="1"/>
  <c r="R249" s="1"/>
  <c r="T248"/>
  <c r="S248"/>
  <c r="H248"/>
  <c r="K248" s="1"/>
  <c r="N248" s="1"/>
  <c r="Q248" s="1"/>
  <c r="G248"/>
  <c r="J248" s="1"/>
  <c r="M248" s="1"/>
  <c r="P248" s="1"/>
  <c r="F248"/>
  <c r="I248" s="1"/>
  <c r="L248" s="1"/>
  <c r="O248" s="1"/>
  <c r="R248" s="1"/>
  <c r="D245"/>
  <c r="E245"/>
  <c r="C245"/>
  <c r="D243"/>
  <c r="E243"/>
  <c r="C243"/>
  <c r="D242"/>
  <c r="E242"/>
  <c r="C242"/>
  <c r="D258"/>
  <c r="G258" s="1"/>
  <c r="J258" s="1"/>
  <c r="M258" s="1"/>
  <c r="P258" s="1"/>
  <c r="E258"/>
  <c r="H258" s="1"/>
  <c r="K258" s="1"/>
  <c r="N258" s="1"/>
  <c r="Q258" s="1"/>
  <c r="C258"/>
  <c r="F258" s="1"/>
  <c r="I258" s="1"/>
  <c r="L258" s="1"/>
  <c r="O258" s="1"/>
  <c r="R258" s="1"/>
  <c r="D252"/>
  <c r="S252" s="1"/>
  <c r="E252"/>
  <c r="T252" s="1"/>
  <c r="C252"/>
  <c r="F252" s="1"/>
  <c r="I252" s="1"/>
  <c r="L252" s="1"/>
  <c r="O252" s="1"/>
  <c r="R252" s="1"/>
  <c r="E256"/>
  <c r="H256" s="1"/>
  <c r="K256" s="1"/>
  <c r="N256" s="1"/>
  <c r="Q256" s="1"/>
  <c r="D256"/>
  <c r="S256" s="1"/>
  <c r="C256"/>
  <c r="F256" s="1"/>
  <c r="I256" s="1"/>
  <c r="L256" s="1"/>
  <c r="O256" s="1"/>
  <c r="R256" s="1"/>
  <c r="E250"/>
  <c r="H250" s="1"/>
  <c r="K250" s="1"/>
  <c r="N250" s="1"/>
  <c r="Q250" s="1"/>
  <c r="D250"/>
  <c r="S250" s="1"/>
  <c r="C250"/>
  <c r="F250" s="1"/>
  <c r="I250" s="1"/>
  <c r="L250" s="1"/>
  <c r="O250" s="1"/>
  <c r="R250" s="1"/>
  <c r="T239"/>
  <c r="S239"/>
  <c r="H239"/>
  <c r="K239" s="1"/>
  <c r="N239" s="1"/>
  <c r="Q239" s="1"/>
  <c r="G239"/>
  <c r="J239" s="1"/>
  <c r="M239" s="1"/>
  <c r="P239" s="1"/>
  <c r="F239"/>
  <c r="I239" s="1"/>
  <c r="L239" s="1"/>
  <c r="O239" s="1"/>
  <c r="R239" s="1"/>
  <c r="T237"/>
  <c r="S237"/>
  <c r="H237"/>
  <c r="K237" s="1"/>
  <c r="N237" s="1"/>
  <c r="Q237" s="1"/>
  <c r="G237"/>
  <c r="J237" s="1"/>
  <c r="M237" s="1"/>
  <c r="P237" s="1"/>
  <c r="F237"/>
  <c r="I237" s="1"/>
  <c r="L237" s="1"/>
  <c r="O237" s="1"/>
  <c r="R237" s="1"/>
  <c r="T236"/>
  <c r="S236"/>
  <c r="H236"/>
  <c r="K236" s="1"/>
  <c r="N236" s="1"/>
  <c r="Q236" s="1"/>
  <c r="G236"/>
  <c r="J236" s="1"/>
  <c r="M236" s="1"/>
  <c r="P236" s="1"/>
  <c r="F236"/>
  <c r="I236" s="1"/>
  <c r="L236" s="1"/>
  <c r="O236" s="1"/>
  <c r="R236" s="1"/>
  <c r="T233"/>
  <c r="S233"/>
  <c r="H233"/>
  <c r="K233" s="1"/>
  <c r="N233" s="1"/>
  <c r="Q233" s="1"/>
  <c r="G233"/>
  <c r="J233" s="1"/>
  <c r="M233" s="1"/>
  <c r="P233" s="1"/>
  <c r="F233"/>
  <c r="I233" s="1"/>
  <c r="L233" s="1"/>
  <c r="O233" s="1"/>
  <c r="R233" s="1"/>
  <c r="T231"/>
  <c r="S231"/>
  <c r="H231"/>
  <c r="K231" s="1"/>
  <c r="N231" s="1"/>
  <c r="Q231" s="1"/>
  <c r="G231"/>
  <c r="J231" s="1"/>
  <c r="M231" s="1"/>
  <c r="P231" s="1"/>
  <c r="F231"/>
  <c r="I231" s="1"/>
  <c r="L231" s="1"/>
  <c r="O231" s="1"/>
  <c r="R231" s="1"/>
  <c r="T230"/>
  <c r="S230"/>
  <c r="H230"/>
  <c r="K230" s="1"/>
  <c r="N230" s="1"/>
  <c r="Q230" s="1"/>
  <c r="G230"/>
  <c r="J230" s="1"/>
  <c r="M230" s="1"/>
  <c r="P230" s="1"/>
  <c r="F230"/>
  <c r="I230" s="1"/>
  <c r="L230" s="1"/>
  <c r="O230" s="1"/>
  <c r="R230" s="1"/>
  <c r="D227"/>
  <c r="E227"/>
  <c r="C227"/>
  <c r="D225"/>
  <c r="E225"/>
  <c r="C225"/>
  <c r="D224"/>
  <c r="E224"/>
  <c r="C224"/>
  <c r="D240"/>
  <c r="E240"/>
  <c r="C240"/>
  <c r="F240" s="1"/>
  <c r="I240" s="1"/>
  <c r="L240" s="1"/>
  <c r="O240" s="1"/>
  <c r="R240" s="1"/>
  <c r="D234"/>
  <c r="G234" s="1"/>
  <c r="J234" s="1"/>
  <c r="M234" s="1"/>
  <c r="P234" s="1"/>
  <c r="E234"/>
  <c r="C234"/>
  <c r="F234" s="1"/>
  <c r="I234" s="1"/>
  <c r="L234" s="1"/>
  <c r="O234" s="1"/>
  <c r="R234" s="1"/>
  <c r="E238"/>
  <c r="T238" s="1"/>
  <c r="D238"/>
  <c r="G238" s="1"/>
  <c r="J238" s="1"/>
  <c r="M238" s="1"/>
  <c r="P238" s="1"/>
  <c r="C238"/>
  <c r="F238" s="1"/>
  <c r="I238" s="1"/>
  <c r="L238" s="1"/>
  <c r="O238" s="1"/>
  <c r="R238" s="1"/>
  <c r="E232"/>
  <c r="T232" s="1"/>
  <c r="D232"/>
  <c r="G232" s="1"/>
  <c r="J232" s="1"/>
  <c r="M232" s="1"/>
  <c r="P232" s="1"/>
  <c r="C232"/>
  <c r="F232" s="1"/>
  <c r="I232" s="1"/>
  <c r="L232" s="1"/>
  <c r="O232" s="1"/>
  <c r="R232" s="1"/>
  <c r="T221"/>
  <c r="S221"/>
  <c r="H221"/>
  <c r="K221" s="1"/>
  <c r="N221" s="1"/>
  <c r="Q221" s="1"/>
  <c r="G221"/>
  <c r="J221" s="1"/>
  <c r="M221" s="1"/>
  <c r="P221" s="1"/>
  <c r="F221"/>
  <c r="I221" s="1"/>
  <c r="L221" s="1"/>
  <c r="O221" s="1"/>
  <c r="R221" s="1"/>
  <c r="T219"/>
  <c r="S219"/>
  <c r="H219"/>
  <c r="K219" s="1"/>
  <c r="N219" s="1"/>
  <c r="Q219" s="1"/>
  <c r="G219"/>
  <c r="J219" s="1"/>
  <c r="M219" s="1"/>
  <c r="P219" s="1"/>
  <c r="F219"/>
  <c r="I219" s="1"/>
  <c r="L219" s="1"/>
  <c r="O219" s="1"/>
  <c r="R219" s="1"/>
  <c r="T218"/>
  <c r="S218"/>
  <c r="H218"/>
  <c r="K218" s="1"/>
  <c r="N218" s="1"/>
  <c r="Q218" s="1"/>
  <c r="G218"/>
  <c r="J218" s="1"/>
  <c r="M218" s="1"/>
  <c r="P218" s="1"/>
  <c r="F218"/>
  <c r="I218" s="1"/>
  <c r="L218" s="1"/>
  <c r="O218" s="1"/>
  <c r="R218" s="1"/>
  <c r="D215"/>
  <c r="E215"/>
  <c r="C215"/>
  <c r="D213"/>
  <c r="E213"/>
  <c r="C213"/>
  <c r="D212"/>
  <c r="E212"/>
  <c r="C212"/>
  <c r="D222"/>
  <c r="G222" s="1"/>
  <c r="J222" s="1"/>
  <c r="M222" s="1"/>
  <c r="P222" s="1"/>
  <c r="E222"/>
  <c r="H222" s="1"/>
  <c r="K222" s="1"/>
  <c r="N222" s="1"/>
  <c r="Q222" s="1"/>
  <c r="C222"/>
  <c r="F222" s="1"/>
  <c r="I222" s="1"/>
  <c r="L222" s="1"/>
  <c r="O222" s="1"/>
  <c r="R222" s="1"/>
  <c r="E220"/>
  <c r="H220" s="1"/>
  <c r="K220" s="1"/>
  <c r="N220" s="1"/>
  <c r="Q220" s="1"/>
  <c r="D220"/>
  <c r="G220" s="1"/>
  <c r="J220" s="1"/>
  <c r="M220" s="1"/>
  <c r="P220" s="1"/>
  <c r="C220"/>
  <c r="F220" s="1"/>
  <c r="I220" s="1"/>
  <c r="L220" s="1"/>
  <c r="O220" s="1"/>
  <c r="R220" s="1"/>
  <c r="T209"/>
  <c r="S209"/>
  <c r="H209"/>
  <c r="K209" s="1"/>
  <c r="N209" s="1"/>
  <c r="Q209" s="1"/>
  <c r="G209"/>
  <c r="J209" s="1"/>
  <c r="M209" s="1"/>
  <c r="P209" s="1"/>
  <c r="F209"/>
  <c r="I209" s="1"/>
  <c r="L209" s="1"/>
  <c r="O209" s="1"/>
  <c r="R209" s="1"/>
  <c r="T207"/>
  <c r="S207"/>
  <c r="H207"/>
  <c r="K207" s="1"/>
  <c r="N207" s="1"/>
  <c r="Q207" s="1"/>
  <c r="G207"/>
  <c r="J207" s="1"/>
  <c r="M207" s="1"/>
  <c r="P207" s="1"/>
  <c r="F207"/>
  <c r="I207" s="1"/>
  <c r="L207" s="1"/>
  <c r="O207" s="1"/>
  <c r="R207" s="1"/>
  <c r="T206"/>
  <c r="S206"/>
  <c r="H206"/>
  <c r="K206" s="1"/>
  <c r="N206" s="1"/>
  <c r="Q206" s="1"/>
  <c r="G206"/>
  <c r="J206" s="1"/>
  <c r="M206" s="1"/>
  <c r="P206" s="1"/>
  <c r="F206"/>
  <c r="I206" s="1"/>
  <c r="L206" s="1"/>
  <c r="O206" s="1"/>
  <c r="R206" s="1"/>
  <c r="D203"/>
  <c r="E203"/>
  <c r="C203"/>
  <c r="D201"/>
  <c r="E201"/>
  <c r="C201"/>
  <c r="D200"/>
  <c r="E200"/>
  <c r="C200"/>
  <c r="D210"/>
  <c r="S210" s="1"/>
  <c r="E210"/>
  <c r="C210"/>
  <c r="F210" s="1"/>
  <c r="I210" s="1"/>
  <c r="L210" s="1"/>
  <c r="O210" s="1"/>
  <c r="R210" s="1"/>
  <c r="E208"/>
  <c r="T208" s="1"/>
  <c r="D208"/>
  <c r="S208" s="1"/>
  <c r="C208"/>
  <c r="F208" s="1"/>
  <c r="I208" s="1"/>
  <c r="L208" s="1"/>
  <c r="O208" s="1"/>
  <c r="R208" s="1"/>
  <c r="T197"/>
  <c r="S197"/>
  <c r="H197"/>
  <c r="K197" s="1"/>
  <c r="N197" s="1"/>
  <c r="Q197" s="1"/>
  <c r="G197"/>
  <c r="J197" s="1"/>
  <c r="M197" s="1"/>
  <c r="P197" s="1"/>
  <c r="F197"/>
  <c r="I197" s="1"/>
  <c r="L197" s="1"/>
  <c r="O197" s="1"/>
  <c r="R197" s="1"/>
  <c r="T195"/>
  <c r="S195"/>
  <c r="H195"/>
  <c r="K195" s="1"/>
  <c r="N195" s="1"/>
  <c r="Q195" s="1"/>
  <c r="G195"/>
  <c r="J195" s="1"/>
  <c r="M195" s="1"/>
  <c r="P195" s="1"/>
  <c r="F195"/>
  <c r="I195" s="1"/>
  <c r="L195" s="1"/>
  <c r="O195" s="1"/>
  <c r="R195" s="1"/>
  <c r="T194"/>
  <c r="S194"/>
  <c r="H194"/>
  <c r="K194" s="1"/>
  <c r="N194" s="1"/>
  <c r="Q194" s="1"/>
  <c r="G194"/>
  <c r="J194" s="1"/>
  <c r="M194" s="1"/>
  <c r="P194" s="1"/>
  <c r="F194"/>
  <c r="I194" s="1"/>
  <c r="L194" s="1"/>
  <c r="O194" s="1"/>
  <c r="R194" s="1"/>
  <c r="D191"/>
  <c r="E191"/>
  <c r="C191"/>
  <c r="D189"/>
  <c r="E189"/>
  <c r="C189"/>
  <c r="D188"/>
  <c r="E188"/>
  <c r="C188"/>
  <c r="D198"/>
  <c r="E198"/>
  <c r="C198"/>
  <c r="F198" s="1"/>
  <c r="I198" s="1"/>
  <c r="L198" s="1"/>
  <c r="O198" s="1"/>
  <c r="R198" s="1"/>
  <c r="E196"/>
  <c r="T196" s="1"/>
  <c r="D196"/>
  <c r="G196" s="1"/>
  <c r="J196" s="1"/>
  <c r="M196" s="1"/>
  <c r="P196" s="1"/>
  <c r="C196"/>
  <c r="F196" s="1"/>
  <c r="I196" s="1"/>
  <c r="L196" s="1"/>
  <c r="O196" s="1"/>
  <c r="R196" s="1"/>
  <c r="D173"/>
  <c r="E173"/>
  <c r="C173"/>
  <c r="D171"/>
  <c r="E171"/>
  <c r="C171"/>
  <c r="D170"/>
  <c r="E170"/>
  <c r="C170"/>
  <c r="D186"/>
  <c r="S186" s="1"/>
  <c r="E186"/>
  <c r="T186" s="1"/>
  <c r="C186"/>
  <c r="F186" s="1"/>
  <c r="I186" s="1"/>
  <c r="L186" s="1"/>
  <c r="O186" s="1"/>
  <c r="R186" s="1"/>
  <c r="D180"/>
  <c r="G180" s="1"/>
  <c r="J180" s="1"/>
  <c r="M180" s="1"/>
  <c r="P180" s="1"/>
  <c r="E180"/>
  <c r="T180" s="1"/>
  <c r="C180"/>
  <c r="F180" s="1"/>
  <c r="I180" s="1"/>
  <c r="L180" s="1"/>
  <c r="O180" s="1"/>
  <c r="R180" s="1"/>
  <c r="T185"/>
  <c r="S185"/>
  <c r="H185"/>
  <c r="K185" s="1"/>
  <c r="N185" s="1"/>
  <c r="Q185" s="1"/>
  <c r="G185"/>
  <c r="J185" s="1"/>
  <c r="M185" s="1"/>
  <c r="P185" s="1"/>
  <c r="F185"/>
  <c r="I185" s="1"/>
  <c r="L185" s="1"/>
  <c r="O185" s="1"/>
  <c r="R185" s="1"/>
  <c r="T183"/>
  <c r="S183"/>
  <c r="H183"/>
  <c r="K183" s="1"/>
  <c r="N183" s="1"/>
  <c r="Q183" s="1"/>
  <c r="G183"/>
  <c r="J183" s="1"/>
  <c r="M183" s="1"/>
  <c r="P183" s="1"/>
  <c r="F183"/>
  <c r="I183" s="1"/>
  <c r="L183" s="1"/>
  <c r="O183" s="1"/>
  <c r="R183" s="1"/>
  <c r="T182"/>
  <c r="S182"/>
  <c r="H182"/>
  <c r="K182" s="1"/>
  <c r="N182" s="1"/>
  <c r="Q182" s="1"/>
  <c r="G182"/>
  <c r="J182" s="1"/>
  <c r="M182" s="1"/>
  <c r="P182" s="1"/>
  <c r="F182"/>
  <c r="I182" s="1"/>
  <c r="L182" s="1"/>
  <c r="O182" s="1"/>
  <c r="R182" s="1"/>
  <c r="T179"/>
  <c r="S179"/>
  <c r="H179"/>
  <c r="K179" s="1"/>
  <c r="N179" s="1"/>
  <c r="Q179" s="1"/>
  <c r="G179"/>
  <c r="J179" s="1"/>
  <c r="M179" s="1"/>
  <c r="P179" s="1"/>
  <c r="F179"/>
  <c r="I179" s="1"/>
  <c r="L179" s="1"/>
  <c r="O179" s="1"/>
  <c r="R179" s="1"/>
  <c r="T177"/>
  <c r="S177"/>
  <c r="H177"/>
  <c r="K177" s="1"/>
  <c r="N177" s="1"/>
  <c r="Q177" s="1"/>
  <c r="G177"/>
  <c r="J177" s="1"/>
  <c r="M177" s="1"/>
  <c r="P177" s="1"/>
  <c r="F177"/>
  <c r="I177" s="1"/>
  <c r="L177" s="1"/>
  <c r="O177" s="1"/>
  <c r="R177" s="1"/>
  <c r="T176"/>
  <c r="S176"/>
  <c r="H176"/>
  <c r="K176" s="1"/>
  <c r="N176" s="1"/>
  <c r="Q176" s="1"/>
  <c r="G176"/>
  <c r="J176" s="1"/>
  <c r="M176" s="1"/>
  <c r="P176" s="1"/>
  <c r="F176"/>
  <c r="I176" s="1"/>
  <c r="L176" s="1"/>
  <c r="O176" s="1"/>
  <c r="R176" s="1"/>
  <c r="E184"/>
  <c r="T184" s="1"/>
  <c r="D184"/>
  <c r="G184" s="1"/>
  <c r="J184" s="1"/>
  <c r="M184" s="1"/>
  <c r="P184" s="1"/>
  <c r="C184"/>
  <c r="F184" s="1"/>
  <c r="I184" s="1"/>
  <c r="L184" s="1"/>
  <c r="O184" s="1"/>
  <c r="R184" s="1"/>
  <c r="E178"/>
  <c r="D178"/>
  <c r="G178" s="1"/>
  <c r="J178" s="1"/>
  <c r="M178" s="1"/>
  <c r="P178" s="1"/>
  <c r="C178"/>
  <c r="F178" s="1"/>
  <c r="I178" s="1"/>
  <c r="L178" s="1"/>
  <c r="O178" s="1"/>
  <c r="R178" s="1"/>
  <c r="T167"/>
  <c r="S167"/>
  <c r="H167"/>
  <c r="K167" s="1"/>
  <c r="N167" s="1"/>
  <c r="Q167" s="1"/>
  <c r="G167"/>
  <c r="J167" s="1"/>
  <c r="M167" s="1"/>
  <c r="P167" s="1"/>
  <c r="F167"/>
  <c r="I167" s="1"/>
  <c r="L167" s="1"/>
  <c r="O167" s="1"/>
  <c r="R167" s="1"/>
  <c r="T165"/>
  <c r="S165"/>
  <c r="H165"/>
  <c r="K165" s="1"/>
  <c r="N165" s="1"/>
  <c r="Q165" s="1"/>
  <c r="G165"/>
  <c r="J165" s="1"/>
  <c r="M165" s="1"/>
  <c r="P165" s="1"/>
  <c r="F165"/>
  <c r="I165" s="1"/>
  <c r="L165" s="1"/>
  <c r="O165" s="1"/>
  <c r="R165" s="1"/>
  <c r="T164"/>
  <c r="S164"/>
  <c r="H164"/>
  <c r="K164" s="1"/>
  <c r="N164" s="1"/>
  <c r="Q164" s="1"/>
  <c r="G164"/>
  <c r="J164" s="1"/>
  <c r="M164" s="1"/>
  <c r="P164" s="1"/>
  <c r="F164"/>
  <c r="I164" s="1"/>
  <c r="L164" s="1"/>
  <c r="O164" s="1"/>
  <c r="R164" s="1"/>
  <c r="T161"/>
  <c r="S161"/>
  <c r="H161"/>
  <c r="K161" s="1"/>
  <c r="N161" s="1"/>
  <c r="Q161" s="1"/>
  <c r="G161"/>
  <c r="J161" s="1"/>
  <c r="M161" s="1"/>
  <c r="P161" s="1"/>
  <c r="F161"/>
  <c r="I161" s="1"/>
  <c r="L161" s="1"/>
  <c r="O161" s="1"/>
  <c r="R161" s="1"/>
  <c r="T159"/>
  <c r="S159"/>
  <c r="H159"/>
  <c r="K159" s="1"/>
  <c r="N159" s="1"/>
  <c r="Q159" s="1"/>
  <c r="G159"/>
  <c r="J159" s="1"/>
  <c r="M159" s="1"/>
  <c r="P159" s="1"/>
  <c r="F159"/>
  <c r="I159" s="1"/>
  <c r="L159" s="1"/>
  <c r="O159" s="1"/>
  <c r="R159" s="1"/>
  <c r="T158"/>
  <c r="S158"/>
  <c r="H158"/>
  <c r="K158" s="1"/>
  <c r="N158" s="1"/>
  <c r="Q158" s="1"/>
  <c r="G158"/>
  <c r="J158" s="1"/>
  <c r="M158" s="1"/>
  <c r="P158" s="1"/>
  <c r="F158"/>
  <c r="I158" s="1"/>
  <c r="L158" s="1"/>
  <c r="O158" s="1"/>
  <c r="R158" s="1"/>
  <c r="T155"/>
  <c r="S155"/>
  <c r="H155"/>
  <c r="K155" s="1"/>
  <c r="N155" s="1"/>
  <c r="Q155" s="1"/>
  <c r="G155"/>
  <c r="J155" s="1"/>
  <c r="M155" s="1"/>
  <c r="P155" s="1"/>
  <c r="F155"/>
  <c r="I155" s="1"/>
  <c r="L155" s="1"/>
  <c r="O155" s="1"/>
  <c r="R155" s="1"/>
  <c r="T153"/>
  <c r="S153"/>
  <c r="H153"/>
  <c r="K153" s="1"/>
  <c r="N153" s="1"/>
  <c r="Q153" s="1"/>
  <c r="G153"/>
  <c r="J153" s="1"/>
  <c r="M153" s="1"/>
  <c r="P153" s="1"/>
  <c r="F153"/>
  <c r="I153" s="1"/>
  <c r="L153" s="1"/>
  <c r="O153" s="1"/>
  <c r="R153" s="1"/>
  <c r="T152"/>
  <c r="S152"/>
  <c r="H152"/>
  <c r="K152" s="1"/>
  <c r="N152" s="1"/>
  <c r="Q152" s="1"/>
  <c r="G152"/>
  <c r="J152" s="1"/>
  <c r="M152" s="1"/>
  <c r="P152" s="1"/>
  <c r="F152"/>
  <c r="I152" s="1"/>
  <c r="L152" s="1"/>
  <c r="O152" s="1"/>
  <c r="R152" s="1"/>
  <c r="D149"/>
  <c r="E149"/>
  <c r="C149"/>
  <c r="D147"/>
  <c r="E147"/>
  <c r="C147"/>
  <c r="D146"/>
  <c r="E146"/>
  <c r="C146"/>
  <c r="D168"/>
  <c r="E168"/>
  <c r="T168" s="1"/>
  <c r="C168"/>
  <c r="F168" s="1"/>
  <c r="I168" s="1"/>
  <c r="L168" s="1"/>
  <c r="O168" s="1"/>
  <c r="R168" s="1"/>
  <c r="D162"/>
  <c r="S162" s="1"/>
  <c r="E162"/>
  <c r="C162"/>
  <c r="F162" s="1"/>
  <c r="I162" s="1"/>
  <c r="L162" s="1"/>
  <c r="O162" s="1"/>
  <c r="R162" s="1"/>
  <c r="D156"/>
  <c r="G156" s="1"/>
  <c r="J156" s="1"/>
  <c r="M156" s="1"/>
  <c r="P156" s="1"/>
  <c r="E156"/>
  <c r="C156"/>
  <c r="F156" s="1"/>
  <c r="I156" s="1"/>
  <c r="L156" s="1"/>
  <c r="O156" s="1"/>
  <c r="R156" s="1"/>
  <c r="E166"/>
  <c r="H166" s="1"/>
  <c r="K166" s="1"/>
  <c r="N166" s="1"/>
  <c r="Q166" s="1"/>
  <c r="D166"/>
  <c r="G166" s="1"/>
  <c r="J166" s="1"/>
  <c r="M166" s="1"/>
  <c r="P166" s="1"/>
  <c r="C166"/>
  <c r="F166" s="1"/>
  <c r="I166" s="1"/>
  <c r="L166" s="1"/>
  <c r="O166" s="1"/>
  <c r="R166" s="1"/>
  <c r="E160"/>
  <c r="T160" s="1"/>
  <c r="D160"/>
  <c r="G160" s="1"/>
  <c r="J160" s="1"/>
  <c r="M160" s="1"/>
  <c r="P160" s="1"/>
  <c r="C160"/>
  <c r="F160" s="1"/>
  <c r="I160" s="1"/>
  <c r="L160" s="1"/>
  <c r="O160" s="1"/>
  <c r="R160" s="1"/>
  <c r="E154"/>
  <c r="T154" s="1"/>
  <c r="D154"/>
  <c r="C154"/>
  <c r="F154" s="1"/>
  <c r="I154" s="1"/>
  <c r="L154" s="1"/>
  <c r="O154" s="1"/>
  <c r="R154" s="1"/>
  <c r="T143"/>
  <c r="S143"/>
  <c r="H143"/>
  <c r="K143" s="1"/>
  <c r="N143" s="1"/>
  <c r="Q143" s="1"/>
  <c r="G143"/>
  <c r="J143" s="1"/>
  <c r="M143" s="1"/>
  <c r="P143" s="1"/>
  <c r="F143"/>
  <c r="I143" s="1"/>
  <c r="L143" s="1"/>
  <c r="O143" s="1"/>
  <c r="R143" s="1"/>
  <c r="T141"/>
  <c r="S141"/>
  <c r="H141"/>
  <c r="K141" s="1"/>
  <c r="N141" s="1"/>
  <c r="Q141" s="1"/>
  <c r="G141"/>
  <c r="J141" s="1"/>
  <c r="M141" s="1"/>
  <c r="P141" s="1"/>
  <c r="F141"/>
  <c r="I141" s="1"/>
  <c r="L141" s="1"/>
  <c r="O141" s="1"/>
  <c r="R141" s="1"/>
  <c r="T140"/>
  <c r="S140"/>
  <c r="H140"/>
  <c r="K140" s="1"/>
  <c r="N140" s="1"/>
  <c r="Q140" s="1"/>
  <c r="G140"/>
  <c r="J140" s="1"/>
  <c r="M140" s="1"/>
  <c r="P140" s="1"/>
  <c r="F140"/>
  <c r="I140" s="1"/>
  <c r="L140" s="1"/>
  <c r="O140" s="1"/>
  <c r="R140" s="1"/>
  <c r="T137"/>
  <c r="S137"/>
  <c r="H137"/>
  <c r="K137" s="1"/>
  <c r="N137" s="1"/>
  <c r="Q137" s="1"/>
  <c r="G137"/>
  <c r="J137" s="1"/>
  <c r="M137" s="1"/>
  <c r="P137" s="1"/>
  <c r="F137"/>
  <c r="I137" s="1"/>
  <c r="L137" s="1"/>
  <c r="O137" s="1"/>
  <c r="R137" s="1"/>
  <c r="T135"/>
  <c r="S135"/>
  <c r="H135"/>
  <c r="K135" s="1"/>
  <c r="N135" s="1"/>
  <c r="Q135" s="1"/>
  <c r="G135"/>
  <c r="J135" s="1"/>
  <c r="M135" s="1"/>
  <c r="P135" s="1"/>
  <c r="F135"/>
  <c r="I135" s="1"/>
  <c r="L135" s="1"/>
  <c r="O135" s="1"/>
  <c r="R135" s="1"/>
  <c r="T134"/>
  <c r="S134"/>
  <c r="H134"/>
  <c r="K134" s="1"/>
  <c r="N134" s="1"/>
  <c r="Q134" s="1"/>
  <c r="G134"/>
  <c r="J134" s="1"/>
  <c r="M134" s="1"/>
  <c r="P134" s="1"/>
  <c r="F134"/>
  <c r="I134" s="1"/>
  <c r="L134" s="1"/>
  <c r="O134" s="1"/>
  <c r="R134" s="1"/>
  <c r="T131"/>
  <c r="S131"/>
  <c r="H131"/>
  <c r="K131" s="1"/>
  <c r="N131" s="1"/>
  <c r="Q131" s="1"/>
  <c r="G131"/>
  <c r="J131" s="1"/>
  <c r="M131" s="1"/>
  <c r="P131" s="1"/>
  <c r="F131"/>
  <c r="I131" s="1"/>
  <c r="L131" s="1"/>
  <c r="O131" s="1"/>
  <c r="R131" s="1"/>
  <c r="T129"/>
  <c r="S129"/>
  <c r="H129"/>
  <c r="K129" s="1"/>
  <c r="N129" s="1"/>
  <c r="Q129" s="1"/>
  <c r="G129"/>
  <c r="J129" s="1"/>
  <c r="M129" s="1"/>
  <c r="P129" s="1"/>
  <c r="F129"/>
  <c r="I129" s="1"/>
  <c r="L129" s="1"/>
  <c r="O129" s="1"/>
  <c r="R129" s="1"/>
  <c r="T128"/>
  <c r="S128"/>
  <c r="H128"/>
  <c r="K128" s="1"/>
  <c r="N128" s="1"/>
  <c r="Q128" s="1"/>
  <c r="G128"/>
  <c r="J128" s="1"/>
  <c r="M128" s="1"/>
  <c r="P128" s="1"/>
  <c r="F128"/>
  <c r="I128" s="1"/>
  <c r="L128" s="1"/>
  <c r="O128" s="1"/>
  <c r="R128" s="1"/>
  <c r="D144"/>
  <c r="G144" s="1"/>
  <c r="J144" s="1"/>
  <c r="M144" s="1"/>
  <c r="P144" s="1"/>
  <c r="E144"/>
  <c r="T144" s="1"/>
  <c r="C144"/>
  <c r="F144" s="1"/>
  <c r="I144" s="1"/>
  <c r="L144" s="1"/>
  <c r="O144" s="1"/>
  <c r="R144" s="1"/>
  <c r="D138"/>
  <c r="G138" s="1"/>
  <c r="J138" s="1"/>
  <c r="M138" s="1"/>
  <c r="P138" s="1"/>
  <c r="E138"/>
  <c r="H138" s="1"/>
  <c r="K138" s="1"/>
  <c r="N138" s="1"/>
  <c r="Q138" s="1"/>
  <c r="C138"/>
  <c r="F138" s="1"/>
  <c r="I138" s="1"/>
  <c r="L138" s="1"/>
  <c r="O138" s="1"/>
  <c r="R138" s="1"/>
  <c r="D132"/>
  <c r="G132" s="1"/>
  <c r="J132" s="1"/>
  <c r="M132" s="1"/>
  <c r="P132" s="1"/>
  <c r="E132"/>
  <c r="H132" s="1"/>
  <c r="K132" s="1"/>
  <c r="N132" s="1"/>
  <c r="Q132" s="1"/>
  <c r="C132"/>
  <c r="F132" s="1"/>
  <c r="I132" s="1"/>
  <c r="L132" s="1"/>
  <c r="O132" s="1"/>
  <c r="R132" s="1"/>
  <c r="E142"/>
  <c r="H142" s="1"/>
  <c r="K142" s="1"/>
  <c r="N142" s="1"/>
  <c r="Q142" s="1"/>
  <c r="D142"/>
  <c r="S142" s="1"/>
  <c r="C142"/>
  <c r="F142" s="1"/>
  <c r="I142" s="1"/>
  <c r="L142" s="1"/>
  <c r="O142" s="1"/>
  <c r="R142" s="1"/>
  <c r="E136"/>
  <c r="D136"/>
  <c r="S136" s="1"/>
  <c r="C136"/>
  <c r="F136" s="1"/>
  <c r="I136" s="1"/>
  <c r="L136" s="1"/>
  <c r="O136" s="1"/>
  <c r="R136" s="1"/>
  <c r="E130"/>
  <c r="T130" s="1"/>
  <c r="D130"/>
  <c r="G130" s="1"/>
  <c r="J130" s="1"/>
  <c r="M130" s="1"/>
  <c r="P130" s="1"/>
  <c r="C130"/>
  <c r="F130" s="1"/>
  <c r="I130" s="1"/>
  <c r="L130" s="1"/>
  <c r="O130" s="1"/>
  <c r="R130" s="1"/>
  <c r="T119"/>
  <c r="S119"/>
  <c r="H119"/>
  <c r="K119" s="1"/>
  <c r="N119" s="1"/>
  <c r="Q119" s="1"/>
  <c r="G119"/>
  <c r="J119" s="1"/>
  <c r="M119" s="1"/>
  <c r="P119" s="1"/>
  <c r="F119"/>
  <c r="I119" s="1"/>
  <c r="L119" s="1"/>
  <c r="O119" s="1"/>
  <c r="R119" s="1"/>
  <c r="T117"/>
  <c r="S117"/>
  <c r="H117"/>
  <c r="K117" s="1"/>
  <c r="N117" s="1"/>
  <c r="Q117" s="1"/>
  <c r="G117"/>
  <c r="J117" s="1"/>
  <c r="M117" s="1"/>
  <c r="P117" s="1"/>
  <c r="F117"/>
  <c r="I117" s="1"/>
  <c r="L117" s="1"/>
  <c r="O117" s="1"/>
  <c r="R117" s="1"/>
  <c r="T116"/>
  <c r="S116"/>
  <c r="H116"/>
  <c r="K116" s="1"/>
  <c r="N116" s="1"/>
  <c r="Q116" s="1"/>
  <c r="G116"/>
  <c r="J116" s="1"/>
  <c r="M116" s="1"/>
  <c r="P116" s="1"/>
  <c r="F116"/>
  <c r="I116" s="1"/>
  <c r="L116" s="1"/>
  <c r="O116" s="1"/>
  <c r="R116" s="1"/>
  <c r="T113"/>
  <c r="S113"/>
  <c r="H113"/>
  <c r="K113" s="1"/>
  <c r="N113" s="1"/>
  <c r="Q113" s="1"/>
  <c r="G113"/>
  <c r="J113" s="1"/>
  <c r="M113" s="1"/>
  <c r="P113" s="1"/>
  <c r="F113"/>
  <c r="I113" s="1"/>
  <c r="L113" s="1"/>
  <c r="O113" s="1"/>
  <c r="R113" s="1"/>
  <c r="T111"/>
  <c r="S111"/>
  <c r="H111"/>
  <c r="K111" s="1"/>
  <c r="N111" s="1"/>
  <c r="Q111" s="1"/>
  <c r="G111"/>
  <c r="J111" s="1"/>
  <c r="M111" s="1"/>
  <c r="P111" s="1"/>
  <c r="F111"/>
  <c r="I111" s="1"/>
  <c r="L111" s="1"/>
  <c r="O111" s="1"/>
  <c r="R111" s="1"/>
  <c r="T110"/>
  <c r="S110"/>
  <c r="H110"/>
  <c r="K110" s="1"/>
  <c r="N110" s="1"/>
  <c r="Q110" s="1"/>
  <c r="G110"/>
  <c r="J110" s="1"/>
  <c r="M110" s="1"/>
  <c r="P110" s="1"/>
  <c r="F110"/>
  <c r="I110" s="1"/>
  <c r="L110" s="1"/>
  <c r="O110" s="1"/>
  <c r="R110" s="1"/>
  <c r="T107"/>
  <c r="S107"/>
  <c r="H107"/>
  <c r="K107" s="1"/>
  <c r="N107" s="1"/>
  <c r="Q107" s="1"/>
  <c r="G107"/>
  <c r="J107" s="1"/>
  <c r="M107" s="1"/>
  <c r="P107" s="1"/>
  <c r="F107"/>
  <c r="I107" s="1"/>
  <c r="L107" s="1"/>
  <c r="O107" s="1"/>
  <c r="R107" s="1"/>
  <c r="T105"/>
  <c r="S105"/>
  <c r="H105"/>
  <c r="K105" s="1"/>
  <c r="N105" s="1"/>
  <c r="Q105" s="1"/>
  <c r="G105"/>
  <c r="J105" s="1"/>
  <c r="M105" s="1"/>
  <c r="P105" s="1"/>
  <c r="F105"/>
  <c r="I105" s="1"/>
  <c r="L105" s="1"/>
  <c r="O105" s="1"/>
  <c r="R105" s="1"/>
  <c r="T104"/>
  <c r="S104"/>
  <c r="H104"/>
  <c r="K104" s="1"/>
  <c r="N104" s="1"/>
  <c r="Q104" s="1"/>
  <c r="G104"/>
  <c r="J104" s="1"/>
  <c r="M104" s="1"/>
  <c r="P104" s="1"/>
  <c r="F104"/>
  <c r="I104" s="1"/>
  <c r="L104" s="1"/>
  <c r="O104" s="1"/>
  <c r="R104" s="1"/>
  <c r="T101"/>
  <c r="S101"/>
  <c r="H101"/>
  <c r="K101" s="1"/>
  <c r="N101" s="1"/>
  <c r="Q101" s="1"/>
  <c r="G101"/>
  <c r="J101" s="1"/>
  <c r="M101" s="1"/>
  <c r="P101" s="1"/>
  <c r="F101"/>
  <c r="I101" s="1"/>
  <c r="L101" s="1"/>
  <c r="O101" s="1"/>
  <c r="R101" s="1"/>
  <c r="T99"/>
  <c r="S99"/>
  <c r="H99"/>
  <c r="K99" s="1"/>
  <c r="N99" s="1"/>
  <c r="Q99" s="1"/>
  <c r="G99"/>
  <c r="J99" s="1"/>
  <c r="M99" s="1"/>
  <c r="P99" s="1"/>
  <c r="F99"/>
  <c r="I99" s="1"/>
  <c r="L99" s="1"/>
  <c r="O99" s="1"/>
  <c r="R99" s="1"/>
  <c r="T98"/>
  <c r="S98"/>
  <c r="H98"/>
  <c r="K98" s="1"/>
  <c r="N98" s="1"/>
  <c r="Q98" s="1"/>
  <c r="G98"/>
  <c r="J98" s="1"/>
  <c r="M98" s="1"/>
  <c r="P98" s="1"/>
  <c r="F98"/>
  <c r="I98" s="1"/>
  <c r="L98" s="1"/>
  <c r="O98" s="1"/>
  <c r="R98" s="1"/>
  <c r="D95"/>
  <c r="E95"/>
  <c r="C95"/>
  <c r="D93"/>
  <c r="E93"/>
  <c r="C93"/>
  <c r="D92"/>
  <c r="E92"/>
  <c r="C92"/>
  <c r="D120"/>
  <c r="E120"/>
  <c r="T120" s="1"/>
  <c r="C120"/>
  <c r="F120" s="1"/>
  <c r="I120" s="1"/>
  <c r="L120" s="1"/>
  <c r="O120" s="1"/>
  <c r="R120" s="1"/>
  <c r="D114"/>
  <c r="G114" s="1"/>
  <c r="J114" s="1"/>
  <c r="M114" s="1"/>
  <c r="P114" s="1"/>
  <c r="E114"/>
  <c r="T114" s="1"/>
  <c r="C114"/>
  <c r="F114" s="1"/>
  <c r="I114" s="1"/>
  <c r="L114" s="1"/>
  <c r="O114" s="1"/>
  <c r="R114" s="1"/>
  <c r="D108"/>
  <c r="G108" s="1"/>
  <c r="J108" s="1"/>
  <c r="M108" s="1"/>
  <c r="P108" s="1"/>
  <c r="E108"/>
  <c r="H108" s="1"/>
  <c r="K108" s="1"/>
  <c r="N108" s="1"/>
  <c r="Q108" s="1"/>
  <c r="C108"/>
  <c r="F108" s="1"/>
  <c r="I108" s="1"/>
  <c r="L108" s="1"/>
  <c r="O108" s="1"/>
  <c r="R108" s="1"/>
  <c r="D102"/>
  <c r="G102" s="1"/>
  <c r="J102" s="1"/>
  <c r="M102" s="1"/>
  <c r="P102" s="1"/>
  <c r="E102"/>
  <c r="T102" s="1"/>
  <c r="C102"/>
  <c r="F102" s="1"/>
  <c r="I102" s="1"/>
  <c r="L102" s="1"/>
  <c r="O102" s="1"/>
  <c r="R102" s="1"/>
  <c r="E118"/>
  <c r="T118" s="1"/>
  <c r="D118"/>
  <c r="S118" s="1"/>
  <c r="C118"/>
  <c r="F118" s="1"/>
  <c r="I118" s="1"/>
  <c r="L118" s="1"/>
  <c r="O118" s="1"/>
  <c r="R118" s="1"/>
  <c r="E112"/>
  <c r="H112" s="1"/>
  <c r="K112" s="1"/>
  <c r="N112" s="1"/>
  <c r="Q112" s="1"/>
  <c r="D112"/>
  <c r="S112" s="1"/>
  <c r="C112"/>
  <c r="F112" s="1"/>
  <c r="I112" s="1"/>
  <c r="L112" s="1"/>
  <c r="O112" s="1"/>
  <c r="R112" s="1"/>
  <c r="E106"/>
  <c r="H106" s="1"/>
  <c r="K106" s="1"/>
  <c r="N106" s="1"/>
  <c r="Q106" s="1"/>
  <c r="D106"/>
  <c r="G106" s="1"/>
  <c r="J106" s="1"/>
  <c r="M106" s="1"/>
  <c r="P106" s="1"/>
  <c r="C106"/>
  <c r="F106" s="1"/>
  <c r="I106" s="1"/>
  <c r="L106" s="1"/>
  <c r="O106" s="1"/>
  <c r="R106" s="1"/>
  <c r="E100"/>
  <c r="H100" s="1"/>
  <c r="K100" s="1"/>
  <c r="N100" s="1"/>
  <c r="Q100" s="1"/>
  <c r="D100"/>
  <c r="S100" s="1"/>
  <c r="C100"/>
  <c r="F100" s="1"/>
  <c r="I100" s="1"/>
  <c r="L100" s="1"/>
  <c r="O100" s="1"/>
  <c r="R100" s="1"/>
  <c r="T89"/>
  <c r="S89"/>
  <c r="H89"/>
  <c r="K89" s="1"/>
  <c r="N89" s="1"/>
  <c r="Q89" s="1"/>
  <c r="G89"/>
  <c r="J89" s="1"/>
  <c r="M89" s="1"/>
  <c r="P89" s="1"/>
  <c r="F89"/>
  <c r="I89" s="1"/>
  <c r="L89" s="1"/>
  <c r="O89" s="1"/>
  <c r="R89" s="1"/>
  <c r="T87"/>
  <c r="S87"/>
  <c r="H87"/>
  <c r="K87" s="1"/>
  <c r="N87" s="1"/>
  <c r="Q87" s="1"/>
  <c r="G87"/>
  <c r="J87" s="1"/>
  <c r="M87" s="1"/>
  <c r="P87" s="1"/>
  <c r="F87"/>
  <c r="I87" s="1"/>
  <c r="L87" s="1"/>
  <c r="O87" s="1"/>
  <c r="R87" s="1"/>
  <c r="T86"/>
  <c r="S86"/>
  <c r="H86"/>
  <c r="K86" s="1"/>
  <c r="N86" s="1"/>
  <c r="Q86" s="1"/>
  <c r="G86"/>
  <c r="J86" s="1"/>
  <c r="M86" s="1"/>
  <c r="P86" s="1"/>
  <c r="F86"/>
  <c r="I86" s="1"/>
  <c r="L86" s="1"/>
  <c r="O86" s="1"/>
  <c r="R86" s="1"/>
  <c r="D90"/>
  <c r="G90" s="1"/>
  <c r="J90" s="1"/>
  <c r="M90" s="1"/>
  <c r="P90" s="1"/>
  <c r="E90"/>
  <c r="H90" s="1"/>
  <c r="K90" s="1"/>
  <c r="N90" s="1"/>
  <c r="Q90" s="1"/>
  <c r="C90"/>
  <c r="F90" s="1"/>
  <c r="I90" s="1"/>
  <c r="L90" s="1"/>
  <c r="O90" s="1"/>
  <c r="R90" s="1"/>
  <c r="E88"/>
  <c r="T88" s="1"/>
  <c r="D88"/>
  <c r="C88"/>
  <c r="F88" s="1"/>
  <c r="I88" s="1"/>
  <c r="L88" s="1"/>
  <c r="O88" s="1"/>
  <c r="R88" s="1"/>
  <c r="D83"/>
  <c r="E83"/>
  <c r="C83"/>
  <c r="D81"/>
  <c r="E81"/>
  <c r="C81"/>
  <c r="D80"/>
  <c r="E80"/>
  <c r="C80"/>
  <c r="T77"/>
  <c r="S77"/>
  <c r="H77"/>
  <c r="K77" s="1"/>
  <c r="N77" s="1"/>
  <c r="Q77" s="1"/>
  <c r="G77"/>
  <c r="J77" s="1"/>
  <c r="M77" s="1"/>
  <c r="P77" s="1"/>
  <c r="F77"/>
  <c r="I77" s="1"/>
  <c r="L77" s="1"/>
  <c r="O77" s="1"/>
  <c r="R77" s="1"/>
  <c r="T75"/>
  <c r="S75"/>
  <c r="H75"/>
  <c r="K75" s="1"/>
  <c r="N75" s="1"/>
  <c r="Q75" s="1"/>
  <c r="G75"/>
  <c r="J75" s="1"/>
  <c r="M75" s="1"/>
  <c r="P75" s="1"/>
  <c r="F75"/>
  <c r="I75" s="1"/>
  <c r="L75" s="1"/>
  <c r="O75" s="1"/>
  <c r="R75" s="1"/>
  <c r="T74"/>
  <c r="S74"/>
  <c r="H74"/>
  <c r="K74" s="1"/>
  <c r="N74" s="1"/>
  <c r="Q74" s="1"/>
  <c r="G74"/>
  <c r="J74" s="1"/>
  <c r="M74" s="1"/>
  <c r="P74" s="1"/>
  <c r="F74"/>
  <c r="I74" s="1"/>
  <c r="L74" s="1"/>
  <c r="O74" s="1"/>
  <c r="R74" s="1"/>
  <c r="D71"/>
  <c r="E71"/>
  <c r="C71"/>
  <c r="D69"/>
  <c r="E69"/>
  <c r="C69"/>
  <c r="D68"/>
  <c r="E68"/>
  <c r="C68"/>
  <c r="D78"/>
  <c r="S78" s="1"/>
  <c r="E78"/>
  <c r="T78" s="1"/>
  <c r="C78"/>
  <c r="F78" s="1"/>
  <c r="I78" s="1"/>
  <c r="L78" s="1"/>
  <c r="O78" s="1"/>
  <c r="R78" s="1"/>
  <c r="E76"/>
  <c r="T76" s="1"/>
  <c r="D76"/>
  <c r="S76" s="1"/>
  <c r="C76"/>
  <c r="F76" s="1"/>
  <c r="I76" s="1"/>
  <c r="L76" s="1"/>
  <c r="O76" s="1"/>
  <c r="R76" s="1"/>
  <c r="T65"/>
  <c r="S65"/>
  <c r="H65"/>
  <c r="K65" s="1"/>
  <c r="N65" s="1"/>
  <c r="Q65" s="1"/>
  <c r="G65"/>
  <c r="J65" s="1"/>
  <c r="M65" s="1"/>
  <c r="P65" s="1"/>
  <c r="F65"/>
  <c r="I65" s="1"/>
  <c r="L65" s="1"/>
  <c r="O65" s="1"/>
  <c r="R65" s="1"/>
  <c r="T63"/>
  <c r="S63"/>
  <c r="H63"/>
  <c r="K63" s="1"/>
  <c r="N63" s="1"/>
  <c r="Q63" s="1"/>
  <c r="G63"/>
  <c r="J63" s="1"/>
  <c r="M63" s="1"/>
  <c r="P63" s="1"/>
  <c r="F63"/>
  <c r="I63" s="1"/>
  <c r="L63" s="1"/>
  <c r="O63" s="1"/>
  <c r="R63" s="1"/>
  <c r="T62"/>
  <c r="S62"/>
  <c r="H62"/>
  <c r="K62" s="1"/>
  <c r="N62" s="1"/>
  <c r="Q62" s="1"/>
  <c r="G62"/>
  <c r="J62" s="1"/>
  <c r="M62" s="1"/>
  <c r="P62" s="1"/>
  <c r="F62"/>
  <c r="I62" s="1"/>
  <c r="L62" s="1"/>
  <c r="O62" s="1"/>
  <c r="R62" s="1"/>
  <c r="E64"/>
  <c r="H64" s="1"/>
  <c r="K64" s="1"/>
  <c r="N64" s="1"/>
  <c r="Q64" s="1"/>
  <c r="D64"/>
  <c r="S64" s="1"/>
  <c r="C64"/>
  <c r="F64" s="1"/>
  <c r="I64" s="1"/>
  <c r="L64" s="1"/>
  <c r="O64" s="1"/>
  <c r="R64" s="1"/>
  <c r="D66"/>
  <c r="S66" s="1"/>
  <c r="E66"/>
  <c r="H66" s="1"/>
  <c r="K66" s="1"/>
  <c r="N66" s="1"/>
  <c r="Q66" s="1"/>
  <c r="C66"/>
  <c r="F66" s="1"/>
  <c r="I66" s="1"/>
  <c r="L66" s="1"/>
  <c r="O66" s="1"/>
  <c r="R66" s="1"/>
  <c r="D59"/>
  <c r="E59"/>
  <c r="C59"/>
  <c r="D57"/>
  <c r="E57"/>
  <c r="C57"/>
  <c r="D56"/>
  <c r="E56"/>
  <c r="C56"/>
  <c r="T53"/>
  <c r="S53"/>
  <c r="H53"/>
  <c r="K53" s="1"/>
  <c r="N53" s="1"/>
  <c r="Q53" s="1"/>
  <c r="G53"/>
  <c r="J53" s="1"/>
  <c r="M53" s="1"/>
  <c r="P53" s="1"/>
  <c r="F53"/>
  <c r="I53" s="1"/>
  <c r="L53" s="1"/>
  <c r="O53" s="1"/>
  <c r="R53" s="1"/>
  <c r="T51"/>
  <c r="S51"/>
  <c r="H51"/>
  <c r="K51" s="1"/>
  <c r="N51" s="1"/>
  <c r="Q51" s="1"/>
  <c r="G51"/>
  <c r="J51" s="1"/>
  <c r="M51" s="1"/>
  <c r="P51" s="1"/>
  <c r="F51"/>
  <c r="I51" s="1"/>
  <c r="L51" s="1"/>
  <c r="O51" s="1"/>
  <c r="R51" s="1"/>
  <c r="T50"/>
  <c r="S50"/>
  <c r="H50"/>
  <c r="K50" s="1"/>
  <c r="N50" s="1"/>
  <c r="Q50" s="1"/>
  <c r="G50"/>
  <c r="J50" s="1"/>
  <c r="M50" s="1"/>
  <c r="P50" s="1"/>
  <c r="F50"/>
  <c r="I50" s="1"/>
  <c r="L50" s="1"/>
  <c r="O50" s="1"/>
  <c r="R50" s="1"/>
  <c r="T47"/>
  <c r="S47"/>
  <c r="H47"/>
  <c r="K47" s="1"/>
  <c r="N47" s="1"/>
  <c r="Q47" s="1"/>
  <c r="G47"/>
  <c r="J47" s="1"/>
  <c r="M47" s="1"/>
  <c r="P47" s="1"/>
  <c r="F47"/>
  <c r="I47" s="1"/>
  <c r="L47" s="1"/>
  <c r="O47" s="1"/>
  <c r="R47" s="1"/>
  <c r="T45"/>
  <c r="S45"/>
  <c r="H45"/>
  <c r="K45" s="1"/>
  <c r="N45" s="1"/>
  <c r="Q45" s="1"/>
  <c r="G45"/>
  <c r="J45" s="1"/>
  <c r="M45" s="1"/>
  <c r="P45" s="1"/>
  <c r="F45"/>
  <c r="I45" s="1"/>
  <c r="L45" s="1"/>
  <c r="O45" s="1"/>
  <c r="R45" s="1"/>
  <c r="T44"/>
  <c r="S44"/>
  <c r="H44"/>
  <c r="K44" s="1"/>
  <c r="N44" s="1"/>
  <c r="Q44" s="1"/>
  <c r="G44"/>
  <c r="J44" s="1"/>
  <c r="M44" s="1"/>
  <c r="P44" s="1"/>
  <c r="F44"/>
  <c r="I44" s="1"/>
  <c r="L44" s="1"/>
  <c r="O44" s="1"/>
  <c r="R44" s="1"/>
  <c r="T41"/>
  <c r="S41"/>
  <c r="H41"/>
  <c r="K41" s="1"/>
  <c r="N41" s="1"/>
  <c r="Q41" s="1"/>
  <c r="G41"/>
  <c r="J41" s="1"/>
  <c r="M41" s="1"/>
  <c r="P41" s="1"/>
  <c r="F41"/>
  <c r="I41" s="1"/>
  <c r="L41" s="1"/>
  <c r="O41" s="1"/>
  <c r="R41" s="1"/>
  <c r="T39"/>
  <c r="S39"/>
  <c r="H39"/>
  <c r="K39" s="1"/>
  <c r="N39" s="1"/>
  <c r="Q39" s="1"/>
  <c r="G39"/>
  <c r="J39" s="1"/>
  <c r="M39" s="1"/>
  <c r="P39" s="1"/>
  <c r="F39"/>
  <c r="I39" s="1"/>
  <c r="L39" s="1"/>
  <c r="O39" s="1"/>
  <c r="R39" s="1"/>
  <c r="T38"/>
  <c r="S38"/>
  <c r="H38"/>
  <c r="K38" s="1"/>
  <c r="N38" s="1"/>
  <c r="Q38" s="1"/>
  <c r="G38"/>
  <c r="J38" s="1"/>
  <c r="M38" s="1"/>
  <c r="P38" s="1"/>
  <c r="F38"/>
  <c r="I38" s="1"/>
  <c r="L38" s="1"/>
  <c r="O38" s="1"/>
  <c r="R38" s="1"/>
  <c r="D35"/>
  <c r="E35"/>
  <c r="C35"/>
  <c r="D33"/>
  <c r="E33"/>
  <c r="C33"/>
  <c r="D32"/>
  <c r="E32"/>
  <c r="C32"/>
  <c r="D54"/>
  <c r="G54" s="1"/>
  <c r="J54" s="1"/>
  <c r="M54" s="1"/>
  <c r="P54" s="1"/>
  <c r="E54"/>
  <c r="T54" s="1"/>
  <c r="C54"/>
  <c r="F54" s="1"/>
  <c r="I54" s="1"/>
  <c r="L54" s="1"/>
  <c r="O54" s="1"/>
  <c r="R54" s="1"/>
  <c r="D48"/>
  <c r="S48" s="1"/>
  <c r="E48"/>
  <c r="H48" s="1"/>
  <c r="K48" s="1"/>
  <c r="N48" s="1"/>
  <c r="Q48" s="1"/>
  <c r="C48"/>
  <c r="F48" s="1"/>
  <c r="I48" s="1"/>
  <c r="L48" s="1"/>
  <c r="O48" s="1"/>
  <c r="R48" s="1"/>
  <c r="D42"/>
  <c r="G42" s="1"/>
  <c r="J42" s="1"/>
  <c r="M42" s="1"/>
  <c r="P42" s="1"/>
  <c r="E42"/>
  <c r="T42" s="1"/>
  <c r="C42"/>
  <c r="F42" s="1"/>
  <c r="I42" s="1"/>
  <c r="L42" s="1"/>
  <c r="O42" s="1"/>
  <c r="R42" s="1"/>
  <c r="E52"/>
  <c r="H52" s="1"/>
  <c r="K52" s="1"/>
  <c r="N52" s="1"/>
  <c r="Q52" s="1"/>
  <c r="D52"/>
  <c r="C52"/>
  <c r="F52" s="1"/>
  <c r="I52" s="1"/>
  <c r="L52" s="1"/>
  <c r="O52" s="1"/>
  <c r="R52" s="1"/>
  <c r="E46"/>
  <c r="H46" s="1"/>
  <c r="K46" s="1"/>
  <c r="N46" s="1"/>
  <c r="Q46" s="1"/>
  <c r="D46"/>
  <c r="S46" s="1"/>
  <c r="C46"/>
  <c r="F46" s="1"/>
  <c r="I46" s="1"/>
  <c r="L46" s="1"/>
  <c r="O46" s="1"/>
  <c r="R46" s="1"/>
  <c r="E40"/>
  <c r="H40" s="1"/>
  <c r="K40" s="1"/>
  <c r="N40" s="1"/>
  <c r="Q40" s="1"/>
  <c r="D40"/>
  <c r="S40" s="1"/>
  <c r="C40"/>
  <c r="F40" s="1"/>
  <c r="I40" s="1"/>
  <c r="L40" s="1"/>
  <c r="O40" s="1"/>
  <c r="R40" s="1"/>
  <c r="T29"/>
  <c r="S29"/>
  <c r="H29"/>
  <c r="K29" s="1"/>
  <c r="N29" s="1"/>
  <c r="Q29" s="1"/>
  <c r="G29"/>
  <c r="J29" s="1"/>
  <c r="M29" s="1"/>
  <c r="P29" s="1"/>
  <c r="F29"/>
  <c r="I29" s="1"/>
  <c r="L29" s="1"/>
  <c r="O29" s="1"/>
  <c r="R29" s="1"/>
  <c r="T27"/>
  <c r="S27"/>
  <c r="H27"/>
  <c r="K27" s="1"/>
  <c r="N27" s="1"/>
  <c r="Q27" s="1"/>
  <c r="G27"/>
  <c r="J27" s="1"/>
  <c r="M27" s="1"/>
  <c r="P27" s="1"/>
  <c r="F27"/>
  <c r="I27" s="1"/>
  <c r="L27" s="1"/>
  <c r="O27" s="1"/>
  <c r="R27" s="1"/>
  <c r="T26"/>
  <c r="S26"/>
  <c r="H26"/>
  <c r="K26" s="1"/>
  <c r="N26" s="1"/>
  <c r="Q26" s="1"/>
  <c r="G26"/>
  <c r="J26" s="1"/>
  <c r="M26" s="1"/>
  <c r="P26" s="1"/>
  <c r="F26"/>
  <c r="I26" s="1"/>
  <c r="L26" s="1"/>
  <c r="O26" s="1"/>
  <c r="R26" s="1"/>
  <c r="D11"/>
  <c r="E11"/>
  <c r="C11"/>
  <c r="D9"/>
  <c r="E9"/>
  <c r="C9"/>
  <c r="D8"/>
  <c r="E8"/>
  <c r="D30"/>
  <c r="E30"/>
  <c r="T30" s="1"/>
  <c r="C30"/>
  <c r="F30" s="1"/>
  <c r="I30" s="1"/>
  <c r="L30" s="1"/>
  <c r="O30" s="1"/>
  <c r="R30" s="1"/>
  <c r="E28"/>
  <c r="T28" s="1"/>
  <c r="D28"/>
  <c r="C28"/>
  <c r="F28" s="1"/>
  <c r="I28" s="1"/>
  <c r="L28" s="1"/>
  <c r="O28" s="1"/>
  <c r="R28" s="1"/>
  <c r="H186" l="1"/>
  <c r="K186" s="1"/>
  <c r="N186" s="1"/>
  <c r="Q186" s="1"/>
  <c r="S220"/>
  <c r="H238"/>
  <c r="K238" s="1"/>
  <c r="N238" s="1"/>
  <c r="Q238" s="1"/>
  <c r="G208"/>
  <c r="J208" s="1"/>
  <c r="M208" s="1"/>
  <c r="P208" s="1"/>
  <c r="S196"/>
  <c r="S232"/>
  <c r="G40"/>
  <c r="J40" s="1"/>
  <c r="M40" s="1"/>
  <c r="P40" s="1"/>
  <c r="T46"/>
  <c r="S106"/>
  <c r="S178"/>
  <c r="T250"/>
  <c r="G252"/>
  <c r="J252" s="1"/>
  <c r="M252" s="1"/>
  <c r="P252" s="1"/>
  <c r="G256"/>
  <c r="J256" s="1"/>
  <c r="M256" s="1"/>
  <c r="P256" s="1"/>
  <c r="T268"/>
  <c r="S274"/>
  <c r="H324"/>
  <c r="K324" s="1"/>
  <c r="N324" s="1"/>
  <c r="Q324" s="1"/>
  <c r="G340"/>
  <c r="J340" s="1"/>
  <c r="M340" s="1"/>
  <c r="P340" s="1"/>
  <c r="T346"/>
  <c r="G376"/>
  <c r="J376" s="1"/>
  <c r="M376" s="1"/>
  <c r="P376" s="1"/>
  <c r="H412"/>
  <c r="K412" s="1"/>
  <c r="N412" s="1"/>
  <c r="Q412" s="1"/>
  <c r="H76"/>
  <c r="K76" s="1"/>
  <c r="N76" s="1"/>
  <c r="Q76" s="1"/>
  <c r="H88"/>
  <c r="K88" s="1"/>
  <c r="N88" s="1"/>
  <c r="Q88" s="1"/>
  <c r="H184"/>
  <c r="K184" s="1"/>
  <c r="N184" s="1"/>
  <c r="Q184" s="1"/>
  <c r="T40"/>
  <c r="S30"/>
  <c r="G30"/>
  <c r="J30" s="1"/>
  <c r="M30" s="1"/>
  <c r="P30" s="1"/>
  <c r="G100"/>
  <c r="J100" s="1"/>
  <c r="M100" s="1"/>
  <c r="P100" s="1"/>
  <c r="G136"/>
  <c r="J136" s="1"/>
  <c r="M136" s="1"/>
  <c r="P136" s="1"/>
  <c r="T142"/>
  <c r="S160"/>
  <c r="S184"/>
  <c r="G298"/>
  <c r="J298" s="1"/>
  <c r="M298" s="1"/>
  <c r="P298" s="1"/>
  <c r="H310"/>
  <c r="K310" s="1"/>
  <c r="N310" s="1"/>
  <c r="Q310" s="1"/>
  <c r="T322"/>
  <c r="S328"/>
  <c r="H352"/>
  <c r="K352" s="1"/>
  <c r="N352" s="1"/>
  <c r="Q352" s="1"/>
  <c r="G364"/>
  <c r="J364" s="1"/>
  <c r="M364" s="1"/>
  <c r="P364" s="1"/>
  <c r="G454"/>
  <c r="J454" s="1"/>
  <c r="M454" s="1"/>
  <c r="P454" s="1"/>
  <c r="S456"/>
  <c r="G466"/>
  <c r="J466" s="1"/>
  <c r="M466" s="1"/>
  <c r="P466" s="1"/>
  <c r="G64"/>
  <c r="J64" s="1"/>
  <c r="M64" s="1"/>
  <c r="P64" s="1"/>
  <c r="S166"/>
  <c r="H180"/>
  <c r="K180" s="1"/>
  <c r="N180" s="1"/>
  <c r="Q180" s="1"/>
  <c r="G186"/>
  <c r="J186" s="1"/>
  <c r="M186" s="1"/>
  <c r="P186" s="1"/>
  <c r="H208"/>
  <c r="K208" s="1"/>
  <c r="N208" s="1"/>
  <c r="Q208" s="1"/>
  <c r="T220"/>
  <c r="H232"/>
  <c r="K232" s="1"/>
  <c r="N232" s="1"/>
  <c r="Q232" s="1"/>
  <c r="H298"/>
  <c r="K298" s="1"/>
  <c r="N298" s="1"/>
  <c r="Q298" s="1"/>
  <c r="S346"/>
  <c r="H364"/>
  <c r="K364" s="1"/>
  <c r="N364" s="1"/>
  <c r="Q364" s="1"/>
  <c r="H454"/>
  <c r="K454" s="1"/>
  <c r="N454" s="1"/>
  <c r="Q454" s="1"/>
  <c r="H466"/>
  <c r="K466" s="1"/>
  <c r="N466" s="1"/>
  <c r="Q466" s="1"/>
  <c r="S478"/>
  <c r="H130"/>
  <c r="K130" s="1"/>
  <c r="N130" s="1"/>
  <c r="Q130" s="1"/>
  <c r="H154"/>
  <c r="K154" s="1"/>
  <c r="N154" s="1"/>
  <c r="Q154" s="1"/>
  <c r="T166"/>
  <c r="H400"/>
  <c r="K400" s="1"/>
  <c r="N400" s="1"/>
  <c r="Q400" s="1"/>
  <c r="H436"/>
  <c r="K436" s="1"/>
  <c r="N436" s="1"/>
  <c r="Q436" s="1"/>
  <c r="H442"/>
  <c r="K442" s="1"/>
  <c r="N442" s="1"/>
  <c r="Q442" s="1"/>
  <c r="T478"/>
  <c r="T106"/>
  <c r="G142"/>
  <c r="J142" s="1"/>
  <c r="M142" s="1"/>
  <c r="P142" s="1"/>
  <c r="G268"/>
  <c r="J268" s="1"/>
  <c r="M268" s="1"/>
  <c r="P268" s="1"/>
  <c r="T274"/>
  <c r="G310"/>
  <c r="J310" s="1"/>
  <c r="M310" s="1"/>
  <c r="P310" s="1"/>
  <c r="S322"/>
  <c r="S330"/>
  <c r="H376"/>
  <c r="K376" s="1"/>
  <c r="N376" s="1"/>
  <c r="Q376" s="1"/>
  <c r="S436"/>
  <c r="G382"/>
  <c r="J382" s="1"/>
  <c r="M382" s="1"/>
  <c r="P382" s="1"/>
  <c r="G112"/>
  <c r="J112" s="1"/>
  <c r="M112" s="1"/>
  <c r="P112" s="1"/>
  <c r="T112"/>
  <c r="S384"/>
  <c r="H456"/>
  <c r="K456" s="1"/>
  <c r="N456" s="1"/>
  <c r="Q456" s="1"/>
  <c r="H444"/>
  <c r="K444" s="1"/>
  <c r="N444" s="1"/>
  <c r="Q444" s="1"/>
  <c r="T426"/>
  <c r="H330"/>
  <c r="K330" s="1"/>
  <c r="N330" s="1"/>
  <c r="Q330" s="1"/>
  <c r="H102"/>
  <c r="K102" s="1"/>
  <c r="N102" s="1"/>
  <c r="Q102" s="1"/>
  <c r="S108"/>
  <c r="S102"/>
  <c r="S90"/>
  <c r="G78"/>
  <c r="J78" s="1"/>
  <c r="M78" s="1"/>
  <c r="P78" s="1"/>
  <c r="T66"/>
  <c r="H42"/>
  <c r="K42" s="1"/>
  <c r="N42" s="1"/>
  <c r="Q42" s="1"/>
  <c r="H28"/>
  <c r="K28" s="1"/>
  <c r="N28" s="1"/>
  <c r="Q28" s="1"/>
  <c r="H288"/>
  <c r="K288" s="1"/>
  <c r="N288" s="1"/>
  <c r="Q288" s="1"/>
  <c r="H480"/>
  <c r="K480" s="1"/>
  <c r="N480" s="1"/>
  <c r="Q480" s="1"/>
  <c r="S480"/>
  <c r="H468"/>
  <c r="K468" s="1"/>
  <c r="N468" s="1"/>
  <c r="Q468" s="1"/>
  <c r="G468"/>
  <c r="J468" s="1"/>
  <c r="M468" s="1"/>
  <c r="P468" s="1"/>
  <c r="H402"/>
  <c r="K402" s="1"/>
  <c r="N402" s="1"/>
  <c r="Q402" s="1"/>
  <c r="H378"/>
  <c r="K378" s="1"/>
  <c r="N378" s="1"/>
  <c r="Q378" s="1"/>
  <c r="H390"/>
  <c r="K390" s="1"/>
  <c r="N390" s="1"/>
  <c r="Q390" s="1"/>
  <c r="T366"/>
  <c r="G354"/>
  <c r="J354" s="1"/>
  <c r="M354" s="1"/>
  <c r="P354" s="1"/>
  <c r="H354"/>
  <c r="K354" s="1"/>
  <c r="N354" s="1"/>
  <c r="Q354" s="1"/>
  <c r="G300"/>
  <c r="J300" s="1"/>
  <c r="M300" s="1"/>
  <c r="P300" s="1"/>
  <c r="H276"/>
  <c r="K276" s="1"/>
  <c r="N276" s="1"/>
  <c r="Q276" s="1"/>
  <c r="S258"/>
  <c r="H252"/>
  <c r="K252" s="1"/>
  <c r="N252" s="1"/>
  <c r="Q252" s="1"/>
  <c r="T258"/>
  <c r="S234"/>
  <c r="T222"/>
  <c r="G210"/>
  <c r="J210" s="1"/>
  <c r="M210" s="1"/>
  <c r="P210" s="1"/>
  <c r="S180"/>
  <c r="S156"/>
  <c r="H168"/>
  <c r="K168" s="1"/>
  <c r="N168" s="1"/>
  <c r="Q168" s="1"/>
  <c r="G162"/>
  <c r="J162" s="1"/>
  <c r="M162" s="1"/>
  <c r="P162" s="1"/>
  <c r="S132"/>
  <c r="T138"/>
  <c r="S144"/>
  <c r="H144"/>
  <c r="K144" s="1"/>
  <c r="N144" s="1"/>
  <c r="Q144" s="1"/>
  <c r="S114"/>
  <c r="T108"/>
  <c r="T90"/>
  <c r="H78"/>
  <c r="K78" s="1"/>
  <c r="N78" s="1"/>
  <c r="Q78" s="1"/>
  <c r="G66"/>
  <c r="J66" s="1"/>
  <c r="M66" s="1"/>
  <c r="P66" s="1"/>
  <c r="G48"/>
  <c r="J48" s="1"/>
  <c r="M48" s="1"/>
  <c r="P48" s="1"/>
  <c r="T48"/>
  <c r="S54"/>
  <c r="H30"/>
  <c r="K30" s="1"/>
  <c r="N30" s="1"/>
  <c r="Q30" s="1"/>
  <c r="G28"/>
  <c r="J28" s="1"/>
  <c r="M28" s="1"/>
  <c r="P28" s="1"/>
  <c r="S28"/>
  <c r="G240"/>
  <c r="J240" s="1"/>
  <c r="M240" s="1"/>
  <c r="P240" s="1"/>
  <c r="S240"/>
  <c r="S42"/>
  <c r="T162"/>
  <c r="H162"/>
  <c r="K162" s="1"/>
  <c r="N162" s="1"/>
  <c r="Q162" s="1"/>
  <c r="T328"/>
  <c r="H328"/>
  <c r="K328" s="1"/>
  <c r="N328" s="1"/>
  <c r="Q328" s="1"/>
  <c r="T234"/>
  <c r="H234"/>
  <c r="K234" s="1"/>
  <c r="N234" s="1"/>
  <c r="Q234" s="1"/>
  <c r="G52"/>
  <c r="J52" s="1"/>
  <c r="M52" s="1"/>
  <c r="P52" s="1"/>
  <c r="S52"/>
  <c r="H136"/>
  <c r="K136" s="1"/>
  <c r="N136" s="1"/>
  <c r="Q136" s="1"/>
  <c r="T136"/>
  <c r="S138"/>
  <c r="G154"/>
  <c r="J154" s="1"/>
  <c r="M154" s="1"/>
  <c r="P154" s="1"/>
  <c r="S154"/>
  <c r="G168"/>
  <c r="J168" s="1"/>
  <c r="M168" s="1"/>
  <c r="P168" s="1"/>
  <c r="S168"/>
  <c r="H160"/>
  <c r="K160" s="1"/>
  <c r="N160" s="1"/>
  <c r="Q160" s="1"/>
  <c r="G46"/>
  <c r="J46" s="1"/>
  <c r="M46" s="1"/>
  <c r="P46" s="1"/>
  <c r="T100"/>
  <c r="H120"/>
  <c r="K120" s="1"/>
  <c r="N120" s="1"/>
  <c r="Q120" s="1"/>
  <c r="T132"/>
  <c r="T156"/>
  <c r="H156"/>
  <c r="K156" s="1"/>
  <c r="N156" s="1"/>
  <c r="Q156" s="1"/>
  <c r="T178"/>
  <c r="H178"/>
  <c r="K178" s="1"/>
  <c r="N178" s="1"/>
  <c r="Q178" s="1"/>
  <c r="G250"/>
  <c r="J250" s="1"/>
  <c r="M250" s="1"/>
  <c r="P250" s="1"/>
  <c r="T256"/>
  <c r="T300"/>
  <c r="H300"/>
  <c r="K300" s="1"/>
  <c r="N300" s="1"/>
  <c r="Q300" s="1"/>
  <c r="T312"/>
  <c r="H312"/>
  <c r="K312" s="1"/>
  <c r="N312" s="1"/>
  <c r="Q312" s="1"/>
  <c r="G388"/>
  <c r="J388" s="1"/>
  <c r="M388" s="1"/>
  <c r="P388" s="1"/>
  <c r="S388"/>
  <c r="S378"/>
  <c r="G378"/>
  <c r="J378" s="1"/>
  <c r="M378" s="1"/>
  <c r="P378" s="1"/>
  <c r="G438"/>
  <c r="J438" s="1"/>
  <c r="M438" s="1"/>
  <c r="P438" s="1"/>
  <c r="S438"/>
  <c r="T52"/>
  <c r="H54"/>
  <c r="K54" s="1"/>
  <c r="N54" s="1"/>
  <c r="Q54" s="1"/>
  <c r="T64"/>
  <c r="S88"/>
  <c r="G88"/>
  <c r="J88" s="1"/>
  <c r="M88" s="1"/>
  <c r="P88" s="1"/>
  <c r="S120"/>
  <c r="G120"/>
  <c r="J120" s="1"/>
  <c r="M120" s="1"/>
  <c r="P120" s="1"/>
  <c r="G118"/>
  <c r="J118" s="1"/>
  <c r="M118" s="1"/>
  <c r="P118" s="1"/>
  <c r="T198"/>
  <c r="H198"/>
  <c r="K198" s="1"/>
  <c r="N198" s="1"/>
  <c r="Q198" s="1"/>
  <c r="T210"/>
  <c r="H210"/>
  <c r="K210" s="1"/>
  <c r="N210" s="1"/>
  <c r="Q210" s="1"/>
  <c r="S352"/>
  <c r="G352"/>
  <c r="J352" s="1"/>
  <c r="M352" s="1"/>
  <c r="P352" s="1"/>
  <c r="G342"/>
  <c r="J342" s="1"/>
  <c r="M342" s="1"/>
  <c r="P342" s="1"/>
  <c r="S342"/>
  <c r="G400"/>
  <c r="J400" s="1"/>
  <c r="M400" s="1"/>
  <c r="P400" s="1"/>
  <c r="S400"/>
  <c r="G402"/>
  <c r="J402" s="1"/>
  <c r="M402" s="1"/>
  <c r="P402" s="1"/>
  <c r="S414"/>
  <c r="G414"/>
  <c r="J414" s="1"/>
  <c r="M414" s="1"/>
  <c r="P414" s="1"/>
  <c r="G424"/>
  <c r="J424" s="1"/>
  <c r="M424" s="1"/>
  <c r="P424" s="1"/>
  <c r="S424"/>
  <c r="S426"/>
  <c r="G426"/>
  <c r="J426" s="1"/>
  <c r="M426" s="1"/>
  <c r="P426" s="1"/>
  <c r="H414"/>
  <c r="K414" s="1"/>
  <c r="N414" s="1"/>
  <c r="Q414" s="1"/>
  <c r="T414"/>
  <c r="S442"/>
  <c r="G442"/>
  <c r="J442" s="1"/>
  <c r="M442" s="1"/>
  <c r="P442" s="1"/>
  <c r="H114"/>
  <c r="K114" s="1"/>
  <c r="N114" s="1"/>
  <c r="Q114" s="1"/>
  <c r="H118"/>
  <c r="K118" s="1"/>
  <c r="N118" s="1"/>
  <c r="Q118" s="1"/>
  <c r="S130"/>
  <c r="S198"/>
  <c r="G198"/>
  <c r="J198" s="1"/>
  <c r="M198" s="1"/>
  <c r="P198" s="1"/>
  <c r="S222"/>
  <c r="H240"/>
  <c r="K240" s="1"/>
  <c r="N240" s="1"/>
  <c r="Q240" s="1"/>
  <c r="T240"/>
  <c r="H270"/>
  <c r="K270" s="1"/>
  <c r="N270" s="1"/>
  <c r="Q270" s="1"/>
  <c r="G276"/>
  <c r="J276" s="1"/>
  <c r="M276" s="1"/>
  <c r="P276" s="1"/>
  <c r="G324"/>
  <c r="J324" s="1"/>
  <c r="M324" s="1"/>
  <c r="P324" s="1"/>
  <c r="S412"/>
  <c r="G76"/>
  <c r="J76" s="1"/>
  <c r="M76" s="1"/>
  <c r="P76" s="1"/>
  <c r="H196"/>
  <c r="K196" s="1"/>
  <c r="N196" s="1"/>
  <c r="Q196" s="1"/>
  <c r="G312"/>
  <c r="J312" s="1"/>
  <c r="M312" s="1"/>
  <c r="P312" s="1"/>
  <c r="H340"/>
  <c r="K340" s="1"/>
  <c r="N340" s="1"/>
  <c r="Q340" s="1"/>
  <c r="T340"/>
  <c r="H342"/>
  <c r="K342" s="1"/>
  <c r="N342" s="1"/>
  <c r="Q342" s="1"/>
  <c r="T342"/>
  <c r="G348"/>
  <c r="J348" s="1"/>
  <c r="M348" s="1"/>
  <c r="P348" s="1"/>
  <c r="H438"/>
  <c r="K438" s="1"/>
  <c r="N438" s="1"/>
  <c r="Q438" s="1"/>
  <c r="T438"/>
  <c r="G444"/>
  <c r="J444" s="1"/>
  <c r="M444" s="1"/>
  <c r="P444" s="1"/>
  <c r="S444"/>
  <c r="S238"/>
  <c r="S270"/>
  <c r="G286"/>
  <c r="J286" s="1"/>
  <c r="M286" s="1"/>
  <c r="P286" s="1"/>
  <c r="S366"/>
  <c r="G366"/>
  <c r="J366" s="1"/>
  <c r="M366" s="1"/>
  <c r="P366" s="1"/>
  <c r="T388"/>
  <c r="H388"/>
  <c r="K388" s="1"/>
  <c r="N388" s="1"/>
  <c r="Q388" s="1"/>
  <c r="H286"/>
  <c r="K286" s="1"/>
  <c r="N286" s="1"/>
  <c r="Q286" s="1"/>
  <c r="G288"/>
  <c r="J288" s="1"/>
  <c r="M288" s="1"/>
  <c r="P288" s="1"/>
  <c r="T348"/>
  <c r="H348"/>
  <c r="K348" s="1"/>
  <c r="N348" s="1"/>
  <c r="Q348" s="1"/>
  <c r="T384"/>
  <c r="H384"/>
  <c r="K384" s="1"/>
  <c r="N384" s="1"/>
  <c r="Q384" s="1"/>
  <c r="S390"/>
  <c r="G390"/>
  <c r="J390" s="1"/>
  <c r="M390" s="1"/>
  <c r="P390" s="1"/>
  <c r="T382"/>
  <c r="H424"/>
  <c r="K424" s="1"/>
  <c r="N424" s="1"/>
  <c r="Q424" s="1"/>
  <c r="C16"/>
  <c r="F16" s="1"/>
  <c r="I16" s="1"/>
  <c r="L16" s="1"/>
  <c r="O16" s="1"/>
  <c r="R16" s="1"/>
  <c r="D16"/>
  <c r="S16" s="1"/>
  <c r="E16"/>
  <c r="T16" s="1"/>
  <c r="D22"/>
  <c r="S22" s="1"/>
  <c r="E22"/>
  <c r="H22" s="1"/>
  <c r="K22" s="1"/>
  <c r="N22" s="1"/>
  <c r="Q22" s="1"/>
  <c r="C22"/>
  <c r="F22" s="1"/>
  <c r="I22" s="1"/>
  <c r="L22" s="1"/>
  <c r="O22" s="1"/>
  <c r="R22" s="1"/>
  <c r="T23"/>
  <c r="S23"/>
  <c r="H23"/>
  <c r="K23" s="1"/>
  <c r="N23" s="1"/>
  <c r="Q23" s="1"/>
  <c r="G23"/>
  <c r="J23" s="1"/>
  <c r="M23" s="1"/>
  <c r="P23" s="1"/>
  <c r="F23"/>
  <c r="I23" s="1"/>
  <c r="L23" s="1"/>
  <c r="O23" s="1"/>
  <c r="R23" s="1"/>
  <c r="T21"/>
  <c r="S21"/>
  <c r="H21"/>
  <c r="K21" s="1"/>
  <c r="N21" s="1"/>
  <c r="Q21" s="1"/>
  <c r="G21"/>
  <c r="J21" s="1"/>
  <c r="M21" s="1"/>
  <c r="P21" s="1"/>
  <c r="F21"/>
  <c r="I21" s="1"/>
  <c r="L21" s="1"/>
  <c r="O21" s="1"/>
  <c r="R21" s="1"/>
  <c r="T20"/>
  <c r="S20"/>
  <c r="H20"/>
  <c r="K20" s="1"/>
  <c r="N20" s="1"/>
  <c r="Q20" s="1"/>
  <c r="G20"/>
  <c r="J20" s="1"/>
  <c r="M20" s="1"/>
  <c r="P20" s="1"/>
  <c r="F20"/>
  <c r="I20" s="1"/>
  <c r="L20" s="1"/>
  <c r="O20" s="1"/>
  <c r="R20" s="1"/>
  <c r="T17"/>
  <c r="S17"/>
  <c r="H17"/>
  <c r="K17" s="1"/>
  <c r="N17" s="1"/>
  <c r="Q17" s="1"/>
  <c r="G17"/>
  <c r="J17" s="1"/>
  <c r="M17" s="1"/>
  <c r="P17" s="1"/>
  <c r="F17"/>
  <c r="I17" s="1"/>
  <c r="L17" s="1"/>
  <c r="O17" s="1"/>
  <c r="R17" s="1"/>
  <c r="T15"/>
  <c r="S15"/>
  <c r="H15"/>
  <c r="K15" s="1"/>
  <c r="N15" s="1"/>
  <c r="Q15" s="1"/>
  <c r="G15"/>
  <c r="J15" s="1"/>
  <c r="M15" s="1"/>
  <c r="P15" s="1"/>
  <c r="F15"/>
  <c r="I15" s="1"/>
  <c r="L15" s="1"/>
  <c r="O15" s="1"/>
  <c r="R15" s="1"/>
  <c r="T14"/>
  <c r="S14"/>
  <c r="H14"/>
  <c r="K14" s="1"/>
  <c r="N14" s="1"/>
  <c r="Q14" s="1"/>
  <c r="G14"/>
  <c r="J14" s="1"/>
  <c r="M14" s="1"/>
  <c r="P14" s="1"/>
  <c r="F14"/>
  <c r="I14" s="1"/>
  <c r="L14" s="1"/>
  <c r="O14" s="1"/>
  <c r="R14" s="1"/>
  <c r="D24"/>
  <c r="G24" s="1"/>
  <c r="J24" s="1"/>
  <c r="M24" s="1"/>
  <c r="P24" s="1"/>
  <c r="E24"/>
  <c r="H24" s="1"/>
  <c r="K24" s="1"/>
  <c r="N24" s="1"/>
  <c r="Q24" s="1"/>
  <c r="D18"/>
  <c r="S18" s="1"/>
  <c r="C24"/>
  <c r="F24" s="1"/>
  <c r="I24" s="1"/>
  <c r="L24" s="1"/>
  <c r="O24" s="1"/>
  <c r="R24" s="1"/>
  <c r="E18"/>
  <c r="H18" s="1"/>
  <c r="K18" s="1"/>
  <c r="N18" s="1"/>
  <c r="Q18" s="1"/>
  <c r="C18"/>
  <c r="F18" s="1"/>
  <c r="I18" s="1"/>
  <c r="L18" s="1"/>
  <c r="O18" s="1"/>
  <c r="R18" s="1"/>
  <c r="T18" l="1"/>
  <c r="G18"/>
  <c r="J18" s="1"/>
  <c r="M18" s="1"/>
  <c r="P18" s="1"/>
  <c r="S24"/>
  <c r="T24"/>
  <c r="T22"/>
  <c r="G16"/>
  <c r="J16" s="1"/>
  <c r="M16" s="1"/>
  <c r="P16" s="1"/>
  <c r="H16"/>
  <c r="K16" s="1"/>
  <c r="N16" s="1"/>
  <c r="Q16" s="1"/>
  <c r="G22"/>
  <c r="J22" s="1"/>
  <c r="M22" s="1"/>
  <c r="P22" s="1"/>
  <c r="H24" i="239" l="1"/>
  <c r="G24"/>
  <c r="A80" l="1"/>
  <c r="E79"/>
  <c r="D79"/>
  <c r="C79"/>
  <c r="E77"/>
  <c r="D77"/>
  <c r="C77"/>
  <c r="E75"/>
  <c r="D75"/>
  <c r="C75"/>
  <c r="E74"/>
  <c r="D74"/>
  <c r="C74"/>
  <c r="E72"/>
  <c r="D72"/>
  <c r="C72"/>
  <c r="E70"/>
  <c r="D70"/>
  <c r="C70"/>
  <c r="E68"/>
  <c r="D68"/>
  <c r="C68"/>
  <c r="E67"/>
  <c r="D67"/>
  <c r="C67"/>
  <c r="E66"/>
  <c r="D66"/>
  <c r="C66"/>
  <c r="E64"/>
  <c r="D64"/>
  <c r="C64"/>
  <c r="E62"/>
  <c r="D62"/>
  <c r="C62"/>
  <c r="E61"/>
  <c r="D61"/>
  <c r="C61"/>
  <c r="E60"/>
  <c r="D60"/>
  <c r="C60"/>
  <c r="E58"/>
  <c r="D58"/>
  <c r="C58"/>
  <c r="E57"/>
  <c r="D57"/>
  <c r="C57"/>
  <c r="E55"/>
  <c r="D55"/>
  <c r="C55"/>
  <c r="E53"/>
  <c r="D53"/>
  <c r="C53"/>
  <c r="E51"/>
  <c r="D51"/>
  <c r="C51"/>
  <c r="E49"/>
  <c r="D49"/>
  <c r="C49"/>
  <c r="E48"/>
  <c r="D48"/>
  <c r="C48"/>
  <c r="E46"/>
  <c r="D46"/>
  <c r="C46"/>
  <c r="E45"/>
  <c r="D45"/>
  <c r="C45"/>
  <c r="E43"/>
  <c r="D43"/>
  <c r="C43"/>
  <c r="E42"/>
  <c r="D42"/>
  <c r="C42"/>
  <c r="E40"/>
  <c r="D40"/>
  <c r="C40"/>
  <c r="E38"/>
  <c r="D38"/>
  <c r="C38"/>
  <c r="E36"/>
  <c r="D36"/>
  <c r="C36"/>
  <c r="E34"/>
  <c r="D34"/>
  <c r="C34"/>
  <c r="E33"/>
  <c r="D33"/>
  <c r="C33"/>
  <c r="E31"/>
  <c r="D31"/>
  <c r="C31"/>
  <c r="E30"/>
  <c r="D30"/>
  <c r="C30"/>
  <c r="E29"/>
  <c r="D29"/>
  <c r="C29"/>
  <c r="E27"/>
  <c r="D27"/>
  <c r="C27"/>
  <c r="E26"/>
  <c r="D26"/>
  <c r="C26"/>
  <c r="E25"/>
  <c r="D25"/>
  <c r="C25"/>
  <c r="E24"/>
  <c r="D24"/>
  <c r="C24"/>
  <c r="E22"/>
  <c r="D22"/>
  <c r="C22"/>
  <c r="E21"/>
  <c r="D21"/>
  <c r="C21"/>
  <c r="E20"/>
  <c r="D20"/>
  <c r="C20"/>
  <c r="E19"/>
  <c r="D19"/>
  <c r="C19"/>
  <c r="E17"/>
  <c r="D17"/>
  <c r="C17"/>
  <c r="E15"/>
  <c r="D15"/>
  <c r="C15"/>
  <c r="E13"/>
  <c r="D13"/>
  <c r="C13"/>
  <c r="E11"/>
  <c r="D11"/>
  <c r="C11"/>
  <c r="E10"/>
  <c r="D10"/>
  <c r="C10"/>
  <c r="E9"/>
  <c r="D9"/>
  <c r="C9"/>
  <c r="E7"/>
  <c r="D7"/>
  <c r="C7"/>
  <c r="E6"/>
  <c r="D6"/>
  <c r="C6"/>
  <c r="E5"/>
  <c r="D5"/>
  <c r="C5"/>
  <c r="A1"/>
  <c r="H79"/>
  <c r="H77"/>
  <c r="H75"/>
  <c r="H74"/>
  <c r="H72"/>
  <c r="H70"/>
  <c r="H68"/>
  <c r="H67"/>
  <c r="H66"/>
  <c r="H64"/>
  <c r="H62"/>
  <c r="H61"/>
  <c r="H60"/>
  <c r="H58"/>
  <c r="H57"/>
  <c r="H55"/>
  <c r="H53"/>
  <c r="H51"/>
  <c r="H49"/>
  <c r="H48"/>
  <c r="H46"/>
  <c r="H45"/>
  <c r="H43"/>
  <c r="H42"/>
  <c r="H40"/>
  <c r="H38"/>
  <c r="H36"/>
  <c r="H34"/>
  <c r="H33"/>
  <c r="H31"/>
  <c r="H30"/>
  <c r="H29"/>
  <c r="H27"/>
  <c r="H26"/>
  <c r="H25"/>
  <c r="H22"/>
  <c r="H21"/>
  <c r="H20"/>
  <c r="H19"/>
  <c r="G79"/>
  <c r="G77"/>
  <c r="G75"/>
  <c r="G74"/>
  <c r="G72"/>
  <c r="G70"/>
  <c r="G68"/>
  <c r="G67"/>
  <c r="G66"/>
  <c r="G64"/>
  <c r="G62"/>
  <c r="G61"/>
  <c r="G60"/>
  <c r="G58"/>
  <c r="G57"/>
  <c r="G55"/>
  <c r="G53"/>
  <c r="G51"/>
  <c r="G49"/>
  <c r="G48"/>
  <c r="G46"/>
  <c r="G45"/>
  <c r="G43"/>
  <c r="G42"/>
  <c r="G40"/>
  <c r="G38"/>
  <c r="G36"/>
  <c r="G34"/>
  <c r="G33"/>
  <c r="G31"/>
  <c r="G30"/>
  <c r="G29"/>
  <c r="G27"/>
  <c r="G26"/>
  <c r="G25"/>
  <c r="G22"/>
  <c r="G21"/>
  <c r="G20"/>
  <c r="G19"/>
  <c r="F79" l="1"/>
  <c r="F77"/>
  <c r="F75"/>
  <c r="F74"/>
  <c r="F72"/>
  <c r="F70"/>
  <c r="F68"/>
  <c r="F67"/>
  <c r="F66"/>
  <c r="F64"/>
  <c r="F62"/>
  <c r="F61"/>
  <c r="F60"/>
  <c r="F58"/>
  <c r="F57"/>
  <c r="F55"/>
  <c r="F53"/>
  <c r="F51"/>
  <c r="F49"/>
  <c r="F48"/>
  <c r="F46"/>
  <c r="F45"/>
  <c r="F43"/>
  <c r="F42"/>
  <c r="F40"/>
  <c r="F38"/>
  <c r="F36"/>
  <c r="F34"/>
  <c r="F33"/>
  <c r="F31"/>
  <c r="F30"/>
  <c r="F29"/>
  <c r="F27"/>
  <c r="F26"/>
  <c r="F25"/>
  <c r="F24"/>
  <c r="F22"/>
  <c r="F21"/>
  <c r="F20"/>
  <c r="F19"/>
  <c r="H17" l="1"/>
  <c r="G17"/>
  <c r="F17"/>
  <c r="H15" l="1"/>
  <c r="G15"/>
  <c r="F15"/>
  <c r="H13"/>
  <c r="G13"/>
  <c r="F13"/>
  <c r="H10"/>
  <c r="H11"/>
  <c r="H9"/>
  <c r="G11"/>
  <c r="G10"/>
  <c r="G9"/>
  <c r="F11"/>
  <c r="F10"/>
  <c r="F9"/>
  <c r="H7" l="1"/>
  <c r="G7"/>
  <c r="H6"/>
  <c r="G6"/>
  <c r="H5"/>
  <c r="G5"/>
  <c r="F7"/>
  <c r="F6"/>
  <c r="F5"/>
  <c r="E6" i="30" l="1"/>
  <c r="F6"/>
  <c r="H6"/>
  <c r="G6"/>
  <c r="AZ6" i="234" l="1"/>
  <c r="AT6"/>
  <c r="AQ6"/>
  <c r="AN6"/>
  <c r="AK6"/>
  <c r="A224" i="198" l="1"/>
  <c r="A3" i="234"/>
  <c r="D65"/>
  <c r="F63"/>
  <c r="O63" s="1"/>
  <c r="X63" s="1"/>
  <c r="AG63" s="1"/>
  <c r="E63"/>
  <c r="AL63" s="1"/>
  <c r="D63"/>
  <c r="AK63" s="1"/>
  <c r="B63"/>
  <c r="AI63" s="1"/>
  <c r="A63"/>
  <c r="F62"/>
  <c r="O62" s="1"/>
  <c r="X62" s="1"/>
  <c r="AG62" s="1"/>
  <c r="E62"/>
  <c r="AL62" s="1"/>
  <c r="D62"/>
  <c r="AK62" s="1"/>
  <c r="B62"/>
  <c r="AI62" s="1"/>
  <c r="A62"/>
  <c r="F61"/>
  <c r="O61" s="1"/>
  <c r="X61" s="1"/>
  <c r="AG61" s="1"/>
  <c r="E61"/>
  <c r="AL61" s="1"/>
  <c r="D61"/>
  <c r="AK61" s="1"/>
  <c r="B61"/>
  <c r="AI61" s="1"/>
  <c r="A61"/>
  <c r="F60"/>
  <c r="O60" s="1"/>
  <c r="X60" s="1"/>
  <c r="AG60" s="1"/>
  <c r="E60"/>
  <c r="AL60" s="1"/>
  <c r="D60"/>
  <c r="AK60" s="1"/>
  <c r="B60"/>
  <c r="AI60" s="1"/>
  <c r="A60"/>
  <c r="F59"/>
  <c r="O59" s="1"/>
  <c r="X59" s="1"/>
  <c r="AG59" s="1"/>
  <c r="E59"/>
  <c r="AL59" s="1"/>
  <c r="D59"/>
  <c r="AK59" s="1"/>
  <c r="B59"/>
  <c r="AI59" s="1"/>
  <c r="A59"/>
  <c r="F58"/>
  <c r="O58" s="1"/>
  <c r="X58" s="1"/>
  <c r="AG58" s="1"/>
  <c r="E58"/>
  <c r="AL58" s="1"/>
  <c r="D58"/>
  <c r="AK58" s="1"/>
  <c r="B58"/>
  <c r="AI58" s="1"/>
  <c r="A58"/>
  <c r="F57"/>
  <c r="O57" s="1"/>
  <c r="X57" s="1"/>
  <c r="AG57" s="1"/>
  <c r="E57"/>
  <c r="AL57" s="1"/>
  <c r="D57"/>
  <c r="AK57" s="1"/>
  <c r="B57"/>
  <c r="AI57" s="1"/>
  <c r="A57"/>
  <c r="F56"/>
  <c r="O56" s="1"/>
  <c r="X56" s="1"/>
  <c r="AG56" s="1"/>
  <c r="E56"/>
  <c r="AL56" s="1"/>
  <c r="D56"/>
  <c r="AK56" s="1"/>
  <c r="B56"/>
  <c r="AI56" s="1"/>
  <c r="A56"/>
  <c r="F55"/>
  <c r="O55" s="1"/>
  <c r="X55" s="1"/>
  <c r="AG55" s="1"/>
  <c r="E55"/>
  <c r="AL55" s="1"/>
  <c r="D55"/>
  <c r="AK55" s="1"/>
  <c r="B55"/>
  <c r="AI55" s="1"/>
  <c r="A55"/>
  <c r="F54"/>
  <c r="O54" s="1"/>
  <c r="X54" s="1"/>
  <c r="AG54" s="1"/>
  <c r="E54"/>
  <c r="AL54" s="1"/>
  <c r="D54"/>
  <c r="AK54" s="1"/>
  <c r="B54"/>
  <c r="AI54" s="1"/>
  <c r="A54"/>
  <c r="F53"/>
  <c r="O53" s="1"/>
  <c r="X53" s="1"/>
  <c r="AG53" s="1"/>
  <c r="E53"/>
  <c r="AL53" s="1"/>
  <c r="D53"/>
  <c r="AK53" s="1"/>
  <c r="B53"/>
  <c r="AI53" s="1"/>
  <c r="A53"/>
  <c r="F52"/>
  <c r="O52" s="1"/>
  <c r="X52" s="1"/>
  <c r="AG52" s="1"/>
  <c r="E52"/>
  <c r="AL52" s="1"/>
  <c r="D52"/>
  <c r="AK52" s="1"/>
  <c r="B52"/>
  <c r="AI52" s="1"/>
  <c r="A52"/>
  <c r="F51"/>
  <c r="O51" s="1"/>
  <c r="E51"/>
  <c r="AL51" s="1"/>
  <c r="D51"/>
  <c r="AK51" s="1"/>
  <c r="B51"/>
  <c r="AI51" s="1"/>
  <c r="A51"/>
  <c r="B50"/>
  <c r="AI50" s="1"/>
  <c r="A50"/>
  <c r="F49"/>
  <c r="O49" s="1"/>
  <c r="X49" s="1"/>
  <c r="AG49" s="1"/>
  <c r="E49"/>
  <c r="AL49" s="1"/>
  <c r="D49"/>
  <c r="AK49" s="1"/>
  <c r="B49"/>
  <c r="AI49" s="1"/>
  <c r="A49"/>
  <c r="F48"/>
  <c r="O48" s="1"/>
  <c r="X48" s="1"/>
  <c r="AG48" s="1"/>
  <c r="E48"/>
  <c r="AL48" s="1"/>
  <c r="D48"/>
  <c r="AK48" s="1"/>
  <c r="B48"/>
  <c r="AI48" s="1"/>
  <c r="A48"/>
  <c r="F47"/>
  <c r="O47" s="1"/>
  <c r="X47" s="1"/>
  <c r="AG47" s="1"/>
  <c r="E47"/>
  <c r="AL47" s="1"/>
  <c r="D47"/>
  <c r="AK47" s="1"/>
  <c r="B47"/>
  <c r="AI47" s="1"/>
  <c r="A47"/>
  <c r="F46"/>
  <c r="O46" s="1"/>
  <c r="X46" s="1"/>
  <c r="AG46" s="1"/>
  <c r="E46"/>
  <c r="AL46" s="1"/>
  <c r="D46"/>
  <c r="AK46" s="1"/>
  <c r="B46"/>
  <c r="AI46" s="1"/>
  <c r="A46"/>
  <c r="F45"/>
  <c r="O45" s="1"/>
  <c r="X45" s="1"/>
  <c r="AG45" s="1"/>
  <c r="E45"/>
  <c r="AL45" s="1"/>
  <c r="D45"/>
  <c r="AK45" s="1"/>
  <c r="B45"/>
  <c r="AI45" s="1"/>
  <c r="A45"/>
  <c r="F44"/>
  <c r="O44" s="1"/>
  <c r="X44" s="1"/>
  <c r="AG44" s="1"/>
  <c r="E44"/>
  <c r="AL44" s="1"/>
  <c r="D44"/>
  <c r="AK44" s="1"/>
  <c r="B44"/>
  <c r="AI44" s="1"/>
  <c r="A44"/>
  <c r="F43"/>
  <c r="O43" s="1"/>
  <c r="X43" s="1"/>
  <c r="AG43" s="1"/>
  <c r="E43"/>
  <c r="AL43" s="1"/>
  <c r="D43"/>
  <c r="AK43" s="1"/>
  <c r="B43"/>
  <c r="AI43" s="1"/>
  <c r="A43"/>
  <c r="F42"/>
  <c r="O42" s="1"/>
  <c r="X42" s="1"/>
  <c r="AG42" s="1"/>
  <c r="E42"/>
  <c r="AL42" s="1"/>
  <c r="D42"/>
  <c r="AK42" s="1"/>
  <c r="B42"/>
  <c r="AI42" s="1"/>
  <c r="A42"/>
  <c r="F41"/>
  <c r="O41" s="1"/>
  <c r="X41" s="1"/>
  <c r="AG41" s="1"/>
  <c r="E41"/>
  <c r="AL41" s="1"/>
  <c r="D41"/>
  <c r="AK41" s="1"/>
  <c r="B41"/>
  <c r="AI41" s="1"/>
  <c r="A41"/>
  <c r="F40"/>
  <c r="O40" s="1"/>
  <c r="X40" s="1"/>
  <c r="AG40" s="1"/>
  <c r="E40"/>
  <c r="AL40" s="1"/>
  <c r="D40"/>
  <c r="AK40" s="1"/>
  <c r="B40"/>
  <c r="AI40" s="1"/>
  <c r="A40"/>
  <c r="F39"/>
  <c r="O39" s="1"/>
  <c r="X39" s="1"/>
  <c r="AG39" s="1"/>
  <c r="E39"/>
  <c r="AL39" s="1"/>
  <c r="D39"/>
  <c r="AK39" s="1"/>
  <c r="B39"/>
  <c r="AI39" s="1"/>
  <c r="A39"/>
  <c r="F38"/>
  <c r="O38" s="1"/>
  <c r="X38" s="1"/>
  <c r="AG38" s="1"/>
  <c r="E38"/>
  <c r="AL38" s="1"/>
  <c r="D38"/>
  <c r="AK38" s="1"/>
  <c r="B38"/>
  <c r="AI38" s="1"/>
  <c r="A38"/>
  <c r="F37"/>
  <c r="O37" s="1"/>
  <c r="E37"/>
  <c r="AL37" s="1"/>
  <c r="D37"/>
  <c r="AK37" s="1"/>
  <c r="B37"/>
  <c r="AI37" s="1"/>
  <c r="A37"/>
  <c r="B36"/>
  <c r="AI36" s="1"/>
  <c r="A36"/>
  <c r="F35"/>
  <c r="O35" s="1"/>
  <c r="X35" s="1"/>
  <c r="AG35" s="1"/>
  <c r="E35"/>
  <c r="AL35" s="1"/>
  <c r="D35"/>
  <c r="AK35" s="1"/>
  <c r="B35"/>
  <c r="AI35" s="1"/>
  <c r="A35"/>
  <c r="F34"/>
  <c r="O34" s="1"/>
  <c r="X34" s="1"/>
  <c r="AG34" s="1"/>
  <c r="E34"/>
  <c r="AL34" s="1"/>
  <c r="D34"/>
  <c r="AK34" s="1"/>
  <c r="B34"/>
  <c r="AI34" s="1"/>
  <c r="A34"/>
  <c r="F33"/>
  <c r="O33" s="1"/>
  <c r="E33"/>
  <c r="AL33" s="1"/>
  <c r="D33"/>
  <c r="AK33" s="1"/>
  <c r="B33"/>
  <c r="AI33" s="1"/>
  <c r="A33"/>
  <c r="B32"/>
  <c r="AI32" s="1"/>
  <c r="A32"/>
  <c r="F31"/>
  <c r="O31" s="1"/>
  <c r="X31" s="1"/>
  <c r="AG31" s="1"/>
  <c r="E31"/>
  <c r="AL31" s="1"/>
  <c r="D31"/>
  <c r="AK31" s="1"/>
  <c r="B31"/>
  <c r="AI31" s="1"/>
  <c r="A31"/>
  <c r="F30"/>
  <c r="O30" s="1"/>
  <c r="X30" s="1"/>
  <c r="AG30" s="1"/>
  <c r="E30"/>
  <c r="AL30" s="1"/>
  <c r="D30"/>
  <c r="AK30" s="1"/>
  <c r="B30"/>
  <c r="AI30" s="1"/>
  <c r="A30"/>
  <c r="F29"/>
  <c r="O29" s="1"/>
  <c r="E29"/>
  <c r="AL29" s="1"/>
  <c r="D29"/>
  <c r="AK29" s="1"/>
  <c r="B29"/>
  <c r="AI29" s="1"/>
  <c r="A29"/>
  <c r="B28"/>
  <c r="AI28" s="1"/>
  <c r="A28"/>
  <c r="F27"/>
  <c r="O27" s="1"/>
  <c r="X27" s="1"/>
  <c r="AG27" s="1"/>
  <c r="E27"/>
  <c r="AL27" s="1"/>
  <c r="D27"/>
  <c r="AK27" s="1"/>
  <c r="B27"/>
  <c r="AI27" s="1"/>
  <c r="A27"/>
  <c r="F26"/>
  <c r="O26" s="1"/>
  <c r="X26" s="1"/>
  <c r="AG26" s="1"/>
  <c r="E26"/>
  <c r="AL26" s="1"/>
  <c r="D26"/>
  <c r="AK26" s="1"/>
  <c r="B26"/>
  <c r="AI26" s="1"/>
  <c r="A26"/>
  <c r="F25"/>
  <c r="O25" s="1"/>
  <c r="X25" s="1"/>
  <c r="AG25" s="1"/>
  <c r="E25"/>
  <c r="AL25" s="1"/>
  <c r="D25"/>
  <c r="AK25" s="1"/>
  <c r="B25"/>
  <c r="AI25" s="1"/>
  <c r="A25"/>
  <c r="F24"/>
  <c r="O24" s="1"/>
  <c r="E24"/>
  <c r="AL24" s="1"/>
  <c r="D24"/>
  <c r="AK24" s="1"/>
  <c r="B24"/>
  <c r="AI24" s="1"/>
  <c r="A24"/>
  <c r="B23"/>
  <c r="AI23" s="1"/>
  <c r="A23"/>
  <c r="B22"/>
  <c r="AI22" s="1"/>
  <c r="A22"/>
  <c r="F21"/>
  <c r="O21" s="1"/>
  <c r="X21" s="1"/>
  <c r="AG21" s="1"/>
  <c r="E21"/>
  <c r="AL21" s="1"/>
  <c r="D21"/>
  <c r="AK21" s="1"/>
  <c r="C21"/>
  <c r="B21"/>
  <c r="AI21" s="1"/>
  <c r="A21"/>
  <c r="F20"/>
  <c r="O20" s="1"/>
  <c r="X20" s="1"/>
  <c r="AG20" s="1"/>
  <c r="E20"/>
  <c r="AL20" s="1"/>
  <c r="D20"/>
  <c r="AK20" s="1"/>
  <c r="C20"/>
  <c r="B20"/>
  <c r="AI20" s="1"/>
  <c r="A20"/>
  <c r="F19"/>
  <c r="O19" s="1"/>
  <c r="X19" s="1"/>
  <c r="AG19" s="1"/>
  <c r="E19"/>
  <c r="AL19" s="1"/>
  <c r="D19"/>
  <c r="AK19" s="1"/>
  <c r="C19"/>
  <c r="B19"/>
  <c r="AI19" s="1"/>
  <c r="A19"/>
  <c r="F18"/>
  <c r="O18" s="1"/>
  <c r="X18" s="1"/>
  <c r="AG18" s="1"/>
  <c r="E18"/>
  <c r="AL18" s="1"/>
  <c r="D18"/>
  <c r="AK18" s="1"/>
  <c r="B18"/>
  <c r="AI18" s="1"/>
  <c r="A18"/>
  <c r="F17"/>
  <c r="O17" s="1"/>
  <c r="X17" s="1"/>
  <c r="AG17" s="1"/>
  <c r="E17"/>
  <c r="AL17" s="1"/>
  <c r="D17"/>
  <c r="AK17" s="1"/>
  <c r="B17"/>
  <c r="AI17" s="1"/>
  <c r="A17"/>
  <c r="F16"/>
  <c r="O16" s="1"/>
  <c r="X16" s="1"/>
  <c r="AG16" s="1"/>
  <c r="E16"/>
  <c r="AL16" s="1"/>
  <c r="D16"/>
  <c r="AK16" s="1"/>
  <c r="B16"/>
  <c r="AI16" s="1"/>
  <c r="A16"/>
  <c r="F15"/>
  <c r="O15" s="1"/>
  <c r="X15" s="1"/>
  <c r="AG15" s="1"/>
  <c r="E15"/>
  <c r="AL15" s="1"/>
  <c r="D15"/>
  <c r="AK15" s="1"/>
  <c r="B15"/>
  <c r="AI15" s="1"/>
  <c r="A15"/>
  <c r="F14"/>
  <c r="O14" s="1"/>
  <c r="X14" s="1"/>
  <c r="AG14" s="1"/>
  <c r="E14"/>
  <c r="AL14" s="1"/>
  <c r="D14"/>
  <c r="AK14" s="1"/>
  <c r="B14"/>
  <c r="AI14" s="1"/>
  <c r="A14"/>
  <c r="F13"/>
  <c r="O13" s="1"/>
  <c r="X13" s="1"/>
  <c r="AG13" s="1"/>
  <c r="E13"/>
  <c r="AL13" s="1"/>
  <c r="D13"/>
  <c r="AK13" s="1"/>
  <c r="B13"/>
  <c r="AI13" s="1"/>
  <c r="A13"/>
  <c r="F12"/>
  <c r="O12" s="1"/>
  <c r="X12" s="1"/>
  <c r="AG12" s="1"/>
  <c r="E12"/>
  <c r="AL12" s="1"/>
  <c r="D12"/>
  <c r="AK12" s="1"/>
  <c r="B12"/>
  <c r="AI12" s="1"/>
  <c r="A12"/>
  <c r="F11"/>
  <c r="O11" s="1"/>
  <c r="E11"/>
  <c r="AL11" s="1"/>
  <c r="D11"/>
  <c r="AK11" s="1"/>
  <c r="B11"/>
  <c r="AI11" s="1"/>
  <c r="A11"/>
  <c r="B10"/>
  <c r="AI10" s="1"/>
  <c r="A10"/>
  <c r="F9"/>
  <c r="O9" s="1"/>
  <c r="X9" s="1"/>
  <c r="AG9" s="1"/>
  <c r="E9"/>
  <c r="AL9" s="1"/>
  <c r="D9"/>
  <c r="AK9" s="1"/>
  <c r="B9"/>
  <c r="AI9" s="1"/>
  <c r="A9"/>
  <c r="B8"/>
  <c r="A8"/>
  <c r="B7"/>
  <c r="A7"/>
  <c r="N6"/>
  <c r="M6"/>
  <c r="V6" s="1"/>
  <c r="AE6" s="1"/>
  <c r="L6"/>
  <c r="U6" s="1"/>
  <c r="AD6" s="1"/>
  <c r="K6"/>
  <c r="T6" s="1"/>
  <c r="AC6" s="1"/>
  <c r="J6"/>
  <c r="S6" s="1"/>
  <c r="AB6" s="1"/>
  <c r="I6"/>
  <c r="R6" s="1"/>
  <c r="AA6" s="1"/>
  <c r="H6"/>
  <c r="Q6" s="1"/>
  <c r="Z6" s="1"/>
  <c r="G6"/>
  <c r="P6" s="1"/>
  <c r="Y6" s="1"/>
  <c r="F6"/>
  <c r="E6"/>
  <c r="F5"/>
  <c r="A1"/>
  <c r="D109" i="192"/>
  <c r="B15" i="135"/>
  <c r="B14"/>
  <c r="A263" i="198"/>
  <c r="A177" i="232"/>
  <c r="A179" i="60"/>
  <c r="AM62" i="234" l="1"/>
  <c r="AM51"/>
  <c r="AM34"/>
  <c r="AM21"/>
  <c r="AM35"/>
  <c r="AM63"/>
  <c r="AM37"/>
  <c r="AM19"/>
  <c r="AM38"/>
  <c r="AM33"/>
  <c r="AM20"/>
  <c r="AM61"/>
  <c r="AM59"/>
  <c r="AM57"/>
  <c r="AM55"/>
  <c r="AM53"/>
  <c r="AM60"/>
  <c r="AM58"/>
  <c r="AM56"/>
  <c r="AM54"/>
  <c r="AM52"/>
  <c r="AM49"/>
  <c r="AM47"/>
  <c r="AM45"/>
  <c r="AM43"/>
  <c r="AM41"/>
  <c r="AM39"/>
  <c r="AM48"/>
  <c r="AM46"/>
  <c r="AM44"/>
  <c r="AM42"/>
  <c r="AM40"/>
  <c r="AM30"/>
  <c r="AM31"/>
  <c r="AM29"/>
  <c r="AM26"/>
  <c r="AM24"/>
  <c r="AM27"/>
  <c r="AM25"/>
  <c r="AM17"/>
  <c r="AM15"/>
  <c r="AM13"/>
  <c r="AM11"/>
  <c r="AM18"/>
  <c r="AM16"/>
  <c r="AM14"/>
  <c r="AM12"/>
  <c r="AM5"/>
  <c r="AM9"/>
  <c r="X29"/>
  <c r="AG29" s="1"/>
  <c r="AG28" s="1"/>
  <c r="O28"/>
  <c r="X33"/>
  <c r="AG33" s="1"/>
  <c r="AG32" s="1"/>
  <c r="O32"/>
  <c r="X37"/>
  <c r="AG37" s="1"/>
  <c r="AG36" s="1"/>
  <c r="O36"/>
  <c r="X51"/>
  <c r="AG51" s="1"/>
  <c r="AG50" s="1"/>
  <c r="O50"/>
  <c r="X24"/>
  <c r="X23" s="1"/>
  <c r="O23"/>
  <c r="O10"/>
  <c r="O8" s="1"/>
  <c r="X11"/>
  <c r="W6"/>
  <c r="B18" i="135"/>
  <c r="B17"/>
  <c r="I18"/>
  <c r="A12" i="45"/>
  <c r="A487"/>
  <c r="D493"/>
  <c r="S493" s="1"/>
  <c r="E493"/>
  <c r="T493" s="1"/>
  <c r="C493"/>
  <c r="F493" s="1"/>
  <c r="I493" s="1"/>
  <c r="L493" s="1"/>
  <c r="O493" s="1"/>
  <c r="R493" s="1"/>
  <c r="A493"/>
  <c r="A491"/>
  <c r="A489"/>
  <c r="A490"/>
  <c r="A494"/>
  <c r="A492"/>
  <c r="C14" i="232"/>
  <c r="B14"/>
  <c r="E15"/>
  <c r="D4" i="239" s="1"/>
  <c r="F15" i="232"/>
  <c r="E4" i="239" s="1"/>
  <c r="D15" i="232"/>
  <c r="C4" i="239" s="1"/>
  <c r="A10" i="30"/>
  <c r="B25" i="45" l="1"/>
  <c r="B10" i="30"/>
  <c r="A7" i="239"/>
  <c r="A25" i="45"/>
  <c r="A468"/>
  <c r="A444"/>
  <c r="A420"/>
  <c r="A396"/>
  <c r="A372"/>
  <c r="A348"/>
  <c r="A324"/>
  <c r="A300"/>
  <c r="A414"/>
  <c r="A408"/>
  <c r="A402"/>
  <c r="A318"/>
  <c r="A312"/>
  <c r="A306"/>
  <c r="A276"/>
  <c r="A252"/>
  <c r="A228"/>
  <c r="A204"/>
  <c r="A180"/>
  <c r="A156"/>
  <c r="A114"/>
  <c r="A90"/>
  <c r="A66"/>
  <c r="A42"/>
  <c r="A18"/>
  <c r="A456"/>
  <c r="A438"/>
  <c r="A432"/>
  <c r="A426"/>
  <c r="A342"/>
  <c r="A336"/>
  <c r="A330"/>
  <c r="A270"/>
  <c r="A246"/>
  <c r="A222"/>
  <c r="A198"/>
  <c r="A174"/>
  <c r="A150"/>
  <c r="A132"/>
  <c r="A108"/>
  <c r="A84"/>
  <c r="A60"/>
  <c r="A36"/>
  <c r="A462"/>
  <c r="A450"/>
  <c r="A366"/>
  <c r="A354"/>
  <c r="A240"/>
  <c r="A192"/>
  <c r="A144"/>
  <c r="A102"/>
  <c r="A54"/>
  <c r="A360"/>
  <c r="A264"/>
  <c r="A168"/>
  <c r="A126"/>
  <c r="A474"/>
  <c r="A384"/>
  <c r="A294"/>
  <c r="A234"/>
  <c r="A390"/>
  <c r="A378"/>
  <c r="A288"/>
  <c r="A258"/>
  <c r="A210"/>
  <c r="A162"/>
  <c r="A120"/>
  <c r="A72"/>
  <c r="A24"/>
  <c r="A480"/>
  <c r="A216"/>
  <c r="A78"/>
  <c r="A30"/>
  <c r="A282"/>
  <c r="A186"/>
  <c r="A138"/>
  <c r="A96"/>
  <c r="A48"/>
  <c r="B7" i="239"/>
  <c r="A185" i="198"/>
  <c r="X28" i="234"/>
  <c r="AG24"/>
  <c r="AG23" s="1"/>
  <c r="AG22" s="1"/>
  <c r="X36"/>
  <c r="AN5"/>
  <c r="X32"/>
  <c r="X50"/>
  <c r="O22"/>
  <c r="O7" s="1"/>
  <c r="X10"/>
  <c r="X8" s="1"/>
  <c r="AG11"/>
  <c r="AG10" s="1"/>
  <c r="AG8" s="1"/>
  <c r="AF6"/>
  <c r="H493" i="45"/>
  <c r="K493" s="1"/>
  <c r="N493" s="1"/>
  <c r="Q493" s="1"/>
  <c r="G493"/>
  <c r="J493" s="1"/>
  <c r="M493" s="1"/>
  <c r="P493" s="1"/>
  <c r="X22" i="234" l="1"/>
  <c r="X7" s="1"/>
  <c r="AO5"/>
  <c r="AQ5"/>
  <c r="AG7"/>
  <c r="B38" i="60"/>
  <c r="C12" i="45"/>
  <c r="E12"/>
  <c r="T12" s="1"/>
  <c r="D12"/>
  <c r="S12" s="1"/>
  <c r="O16" i="60"/>
  <c r="L15"/>
  <c r="N16"/>
  <c r="M16"/>
  <c r="K16"/>
  <c r="H15"/>
  <c r="J16"/>
  <c r="I16"/>
  <c r="G16"/>
  <c r="F16"/>
  <c r="E16"/>
  <c r="D15"/>
  <c r="C15"/>
  <c r="B15"/>
  <c r="G282" i="198"/>
  <c r="F282"/>
  <c r="F294" s="1"/>
  <c r="F295" s="1"/>
  <c r="F297" s="1"/>
  <c r="E282"/>
  <c r="O267"/>
  <c r="N267"/>
  <c r="M267"/>
  <c r="L267"/>
  <c r="K267"/>
  <c r="J267"/>
  <c r="O262"/>
  <c r="N262"/>
  <c r="M262"/>
  <c r="L262"/>
  <c r="K262"/>
  <c r="J262"/>
  <c r="I262"/>
  <c r="H262"/>
  <c r="G262"/>
  <c r="F262"/>
  <c r="E262"/>
  <c r="D262"/>
  <c r="C262"/>
  <c r="F470" i="45"/>
  <c r="I470" s="1"/>
  <c r="L470" s="1"/>
  <c r="O470" s="1"/>
  <c r="R470" s="1"/>
  <c r="G470"/>
  <c r="J470" s="1"/>
  <c r="M470" s="1"/>
  <c r="P470" s="1"/>
  <c r="H470"/>
  <c r="K470" s="1"/>
  <c r="N470" s="1"/>
  <c r="Q470" s="1"/>
  <c r="S470"/>
  <c r="T470"/>
  <c r="F471"/>
  <c r="I471" s="1"/>
  <c r="L471" s="1"/>
  <c r="O471" s="1"/>
  <c r="R471" s="1"/>
  <c r="G471"/>
  <c r="J471" s="1"/>
  <c r="M471" s="1"/>
  <c r="P471" s="1"/>
  <c r="H471"/>
  <c r="K471" s="1"/>
  <c r="N471" s="1"/>
  <c r="Q471" s="1"/>
  <c r="S471"/>
  <c r="T471"/>
  <c r="F458"/>
  <c r="I458" s="1"/>
  <c r="L458" s="1"/>
  <c r="O458" s="1"/>
  <c r="R458" s="1"/>
  <c r="G458"/>
  <c r="J458" s="1"/>
  <c r="M458" s="1"/>
  <c r="P458" s="1"/>
  <c r="H458"/>
  <c r="K458" s="1"/>
  <c r="N458" s="1"/>
  <c r="Q458" s="1"/>
  <c r="S458"/>
  <c r="T458"/>
  <c r="F459"/>
  <c r="I459" s="1"/>
  <c r="L459" s="1"/>
  <c r="O459" s="1"/>
  <c r="R459" s="1"/>
  <c r="G459"/>
  <c r="J459" s="1"/>
  <c r="M459" s="1"/>
  <c r="P459" s="1"/>
  <c r="H459"/>
  <c r="K459" s="1"/>
  <c r="N459" s="1"/>
  <c r="Q459" s="1"/>
  <c r="S459"/>
  <c r="T459"/>
  <c r="F446"/>
  <c r="I446" s="1"/>
  <c r="L446" s="1"/>
  <c r="O446" s="1"/>
  <c r="R446" s="1"/>
  <c r="G446"/>
  <c r="J446" s="1"/>
  <c r="M446" s="1"/>
  <c r="P446" s="1"/>
  <c r="H446"/>
  <c r="K446" s="1"/>
  <c r="N446" s="1"/>
  <c r="Q446" s="1"/>
  <c r="S446"/>
  <c r="T446"/>
  <c r="F447"/>
  <c r="I447" s="1"/>
  <c r="L447" s="1"/>
  <c r="O447" s="1"/>
  <c r="R447" s="1"/>
  <c r="G447"/>
  <c r="J447" s="1"/>
  <c r="M447" s="1"/>
  <c r="P447" s="1"/>
  <c r="H447"/>
  <c r="K447" s="1"/>
  <c r="N447" s="1"/>
  <c r="Q447" s="1"/>
  <c r="S447"/>
  <c r="T447"/>
  <c r="F428"/>
  <c r="I428" s="1"/>
  <c r="L428" s="1"/>
  <c r="O428" s="1"/>
  <c r="R428" s="1"/>
  <c r="G428"/>
  <c r="J428" s="1"/>
  <c r="M428" s="1"/>
  <c r="P428" s="1"/>
  <c r="H428"/>
  <c r="K428" s="1"/>
  <c r="N428" s="1"/>
  <c r="Q428" s="1"/>
  <c r="S428"/>
  <c r="T428"/>
  <c r="F429"/>
  <c r="I429" s="1"/>
  <c r="L429" s="1"/>
  <c r="O429" s="1"/>
  <c r="R429" s="1"/>
  <c r="G429"/>
  <c r="J429" s="1"/>
  <c r="M429" s="1"/>
  <c r="P429" s="1"/>
  <c r="H429"/>
  <c r="K429" s="1"/>
  <c r="N429" s="1"/>
  <c r="Q429" s="1"/>
  <c r="S429"/>
  <c r="T429"/>
  <c r="F416"/>
  <c r="I416" s="1"/>
  <c r="L416" s="1"/>
  <c r="O416" s="1"/>
  <c r="R416" s="1"/>
  <c r="G416"/>
  <c r="J416" s="1"/>
  <c r="M416" s="1"/>
  <c r="P416" s="1"/>
  <c r="H416"/>
  <c r="K416" s="1"/>
  <c r="N416" s="1"/>
  <c r="Q416" s="1"/>
  <c r="S416"/>
  <c r="T416"/>
  <c r="F417"/>
  <c r="I417" s="1"/>
  <c r="L417" s="1"/>
  <c r="O417" s="1"/>
  <c r="R417" s="1"/>
  <c r="G417"/>
  <c r="J417" s="1"/>
  <c r="M417" s="1"/>
  <c r="P417" s="1"/>
  <c r="H417"/>
  <c r="K417" s="1"/>
  <c r="N417" s="1"/>
  <c r="Q417" s="1"/>
  <c r="S417"/>
  <c r="T417"/>
  <c r="F404"/>
  <c r="I404" s="1"/>
  <c r="L404" s="1"/>
  <c r="O404" s="1"/>
  <c r="R404" s="1"/>
  <c r="G404"/>
  <c r="J404" s="1"/>
  <c r="M404" s="1"/>
  <c r="P404" s="1"/>
  <c r="H404"/>
  <c r="K404" s="1"/>
  <c r="N404" s="1"/>
  <c r="Q404" s="1"/>
  <c r="S404"/>
  <c r="T404"/>
  <c r="F405"/>
  <c r="I405" s="1"/>
  <c r="L405" s="1"/>
  <c r="O405" s="1"/>
  <c r="R405" s="1"/>
  <c r="G405"/>
  <c r="J405" s="1"/>
  <c r="M405" s="1"/>
  <c r="P405" s="1"/>
  <c r="H405"/>
  <c r="K405" s="1"/>
  <c r="N405" s="1"/>
  <c r="Q405" s="1"/>
  <c r="S405"/>
  <c r="T405"/>
  <c r="F392"/>
  <c r="I392" s="1"/>
  <c r="L392" s="1"/>
  <c r="O392" s="1"/>
  <c r="R392" s="1"/>
  <c r="G392"/>
  <c r="J392" s="1"/>
  <c r="M392" s="1"/>
  <c r="P392" s="1"/>
  <c r="H392"/>
  <c r="K392" s="1"/>
  <c r="N392" s="1"/>
  <c r="Q392" s="1"/>
  <c r="S392"/>
  <c r="T392"/>
  <c r="F393"/>
  <c r="I393" s="1"/>
  <c r="L393" s="1"/>
  <c r="O393" s="1"/>
  <c r="R393" s="1"/>
  <c r="G393"/>
  <c r="J393" s="1"/>
  <c r="M393" s="1"/>
  <c r="P393" s="1"/>
  <c r="H393"/>
  <c r="K393" s="1"/>
  <c r="N393" s="1"/>
  <c r="Q393" s="1"/>
  <c r="S393"/>
  <c r="T393"/>
  <c r="F368"/>
  <c r="I368" s="1"/>
  <c r="L368" s="1"/>
  <c r="O368" s="1"/>
  <c r="R368" s="1"/>
  <c r="G368"/>
  <c r="J368" s="1"/>
  <c r="M368" s="1"/>
  <c r="P368" s="1"/>
  <c r="H368"/>
  <c r="K368" s="1"/>
  <c r="N368" s="1"/>
  <c r="Q368" s="1"/>
  <c r="S368"/>
  <c r="T368"/>
  <c r="F369"/>
  <c r="I369" s="1"/>
  <c r="L369" s="1"/>
  <c r="O369" s="1"/>
  <c r="R369" s="1"/>
  <c r="G369"/>
  <c r="J369" s="1"/>
  <c r="M369" s="1"/>
  <c r="P369" s="1"/>
  <c r="H369"/>
  <c r="K369" s="1"/>
  <c r="N369" s="1"/>
  <c r="Q369" s="1"/>
  <c r="S369"/>
  <c r="T369"/>
  <c r="F356"/>
  <c r="I356" s="1"/>
  <c r="L356" s="1"/>
  <c r="O356" s="1"/>
  <c r="R356" s="1"/>
  <c r="G356"/>
  <c r="J356" s="1"/>
  <c r="M356" s="1"/>
  <c r="P356" s="1"/>
  <c r="H356"/>
  <c r="K356" s="1"/>
  <c r="N356" s="1"/>
  <c r="Q356" s="1"/>
  <c r="S356"/>
  <c r="T356"/>
  <c r="F357"/>
  <c r="I357" s="1"/>
  <c r="L357" s="1"/>
  <c r="O357" s="1"/>
  <c r="R357" s="1"/>
  <c r="G357"/>
  <c r="J357" s="1"/>
  <c r="M357" s="1"/>
  <c r="P357" s="1"/>
  <c r="H357"/>
  <c r="K357" s="1"/>
  <c r="N357" s="1"/>
  <c r="Q357" s="1"/>
  <c r="S357"/>
  <c r="T357"/>
  <c r="F332"/>
  <c r="I332" s="1"/>
  <c r="L332" s="1"/>
  <c r="O332" s="1"/>
  <c r="R332" s="1"/>
  <c r="G332"/>
  <c r="J332" s="1"/>
  <c r="M332" s="1"/>
  <c r="P332" s="1"/>
  <c r="H332"/>
  <c r="K332" s="1"/>
  <c r="N332" s="1"/>
  <c r="Q332" s="1"/>
  <c r="S332"/>
  <c r="T332"/>
  <c r="F333"/>
  <c r="I333" s="1"/>
  <c r="L333" s="1"/>
  <c r="O333" s="1"/>
  <c r="R333" s="1"/>
  <c r="G333"/>
  <c r="J333" s="1"/>
  <c r="M333" s="1"/>
  <c r="P333" s="1"/>
  <c r="H333"/>
  <c r="K333" s="1"/>
  <c r="N333" s="1"/>
  <c r="Q333" s="1"/>
  <c r="S333"/>
  <c r="T333"/>
  <c r="F314"/>
  <c r="I314" s="1"/>
  <c r="L314" s="1"/>
  <c r="O314" s="1"/>
  <c r="R314" s="1"/>
  <c r="G314"/>
  <c r="J314" s="1"/>
  <c r="M314" s="1"/>
  <c r="P314" s="1"/>
  <c r="H314"/>
  <c r="K314" s="1"/>
  <c r="N314" s="1"/>
  <c r="Q314" s="1"/>
  <c r="S314"/>
  <c r="T314"/>
  <c r="F315"/>
  <c r="I315" s="1"/>
  <c r="L315" s="1"/>
  <c r="O315" s="1"/>
  <c r="R315" s="1"/>
  <c r="G315"/>
  <c r="J315" s="1"/>
  <c r="M315" s="1"/>
  <c r="P315" s="1"/>
  <c r="H315"/>
  <c r="K315" s="1"/>
  <c r="N315" s="1"/>
  <c r="Q315" s="1"/>
  <c r="S315"/>
  <c r="T315"/>
  <c r="F302"/>
  <c r="I302" s="1"/>
  <c r="L302" s="1"/>
  <c r="O302" s="1"/>
  <c r="R302" s="1"/>
  <c r="G302"/>
  <c r="J302" s="1"/>
  <c r="M302" s="1"/>
  <c r="P302" s="1"/>
  <c r="H302"/>
  <c r="K302" s="1"/>
  <c r="N302" s="1"/>
  <c r="Q302" s="1"/>
  <c r="S302"/>
  <c r="T302"/>
  <c r="F303"/>
  <c r="I303" s="1"/>
  <c r="L303" s="1"/>
  <c r="O303" s="1"/>
  <c r="R303" s="1"/>
  <c r="G303"/>
  <c r="J303" s="1"/>
  <c r="M303" s="1"/>
  <c r="P303" s="1"/>
  <c r="H303"/>
  <c r="K303" s="1"/>
  <c r="N303" s="1"/>
  <c r="Q303" s="1"/>
  <c r="S303"/>
  <c r="T303"/>
  <c r="F290"/>
  <c r="I290" s="1"/>
  <c r="L290" s="1"/>
  <c r="O290" s="1"/>
  <c r="R290" s="1"/>
  <c r="G290"/>
  <c r="J290" s="1"/>
  <c r="M290" s="1"/>
  <c r="P290" s="1"/>
  <c r="H290"/>
  <c r="K290" s="1"/>
  <c r="N290" s="1"/>
  <c r="Q290" s="1"/>
  <c r="S290"/>
  <c r="T290"/>
  <c r="F291"/>
  <c r="I291" s="1"/>
  <c r="L291" s="1"/>
  <c r="O291" s="1"/>
  <c r="R291" s="1"/>
  <c r="G291"/>
  <c r="J291" s="1"/>
  <c r="M291" s="1"/>
  <c r="P291" s="1"/>
  <c r="H291"/>
  <c r="K291" s="1"/>
  <c r="N291" s="1"/>
  <c r="Q291" s="1"/>
  <c r="S291"/>
  <c r="T291"/>
  <c r="F278"/>
  <c r="I278" s="1"/>
  <c r="L278" s="1"/>
  <c r="O278" s="1"/>
  <c r="R278" s="1"/>
  <c r="G278"/>
  <c r="J278" s="1"/>
  <c r="M278" s="1"/>
  <c r="P278" s="1"/>
  <c r="H278"/>
  <c r="K278" s="1"/>
  <c r="N278" s="1"/>
  <c r="Q278" s="1"/>
  <c r="S278"/>
  <c r="T278"/>
  <c r="F279"/>
  <c r="I279" s="1"/>
  <c r="L279" s="1"/>
  <c r="O279" s="1"/>
  <c r="R279" s="1"/>
  <c r="G279"/>
  <c r="J279" s="1"/>
  <c r="M279" s="1"/>
  <c r="P279" s="1"/>
  <c r="H279"/>
  <c r="K279" s="1"/>
  <c r="N279" s="1"/>
  <c r="Q279" s="1"/>
  <c r="S279"/>
  <c r="T279"/>
  <c r="F260"/>
  <c r="I260" s="1"/>
  <c r="L260" s="1"/>
  <c r="O260" s="1"/>
  <c r="R260" s="1"/>
  <c r="G260"/>
  <c r="J260" s="1"/>
  <c r="M260" s="1"/>
  <c r="P260" s="1"/>
  <c r="H260"/>
  <c r="K260" s="1"/>
  <c r="N260" s="1"/>
  <c r="Q260" s="1"/>
  <c r="S260"/>
  <c r="T260"/>
  <c r="F261"/>
  <c r="I261" s="1"/>
  <c r="L261" s="1"/>
  <c r="O261" s="1"/>
  <c r="R261" s="1"/>
  <c r="G261"/>
  <c r="J261" s="1"/>
  <c r="M261" s="1"/>
  <c r="P261" s="1"/>
  <c r="H261"/>
  <c r="K261" s="1"/>
  <c r="N261" s="1"/>
  <c r="Q261" s="1"/>
  <c r="S261"/>
  <c r="T261"/>
  <c r="F242"/>
  <c r="I242" s="1"/>
  <c r="L242" s="1"/>
  <c r="O242" s="1"/>
  <c r="R242" s="1"/>
  <c r="G242"/>
  <c r="J242" s="1"/>
  <c r="M242" s="1"/>
  <c r="P242" s="1"/>
  <c r="H242"/>
  <c r="K242" s="1"/>
  <c r="N242" s="1"/>
  <c r="Q242" s="1"/>
  <c r="S242"/>
  <c r="T242"/>
  <c r="F243"/>
  <c r="I243" s="1"/>
  <c r="L243" s="1"/>
  <c r="O243" s="1"/>
  <c r="R243" s="1"/>
  <c r="G243"/>
  <c r="J243" s="1"/>
  <c r="M243" s="1"/>
  <c r="P243" s="1"/>
  <c r="H243"/>
  <c r="K243" s="1"/>
  <c r="N243" s="1"/>
  <c r="Q243" s="1"/>
  <c r="S243"/>
  <c r="T243"/>
  <c r="F224"/>
  <c r="I224" s="1"/>
  <c r="L224" s="1"/>
  <c r="O224" s="1"/>
  <c r="R224" s="1"/>
  <c r="G224"/>
  <c r="J224" s="1"/>
  <c r="M224" s="1"/>
  <c r="P224" s="1"/>
  <c r="H224"/>
  <c r="K224" s="1"/>
  <c r="N224" s="1"/>
  <c r="Q224" s="1"/>
  <c r="S224"/>
  <c r="T224"/>
  <c r="F225"/>
  <c r="I225" s="1"/>
  <c r="L225" s="1"/>
  <c r="O225" s="1"/>
  <c r="R225" s="1"/>
  <c r="G225"/>
  <c r="J225" s="1"/>
  <c r="M225" s="1"/>
  <c r="P225" s="1"/>
  <c r="H225"/>
  <c r="K225" s="1"/>
  <c r="N225" s="1"/>
  <c r="Q225" s="1"/>
  <c r="S225"/>
  <c r="T225"/>
  <c r="F212"/>
  <c r="I212" s="1"/>
  <c r="L212" s="1"/>
  <c r="O212" s="1"/>
  <c r="R212" s="1"/>
  <c r="G212"/>
  <c r="J212" s="1"/>
  <c r="M212" s="1"/>
  <c r="P212" s="1"/>
  <c r="H212"/>
  <c r="K212" s="1"/>
  <c r="N212" s="1"/>
  <c r="Q212" s="1"/>
  <c r="S212"/>
  <c r="T212"/>
  <c r="F213"/>
  <c r="I213" s="1"/>
  <c r="L213" s="1"/>
  <c r="O213" s="1"/>
  <c r="R213" s="1"/>
  <c r="G213"/>
  <c r="J213" s="1"/>
  <c r="M213" s="1"/>
  <c r="P213" s="1"/>
  <c r="H213"/>
  <c r="K213" s="1"/>
  <c r="N213" s="1"/>
  <c r="Q213" s="1"/>
  <c r="S213"/>
  <c r="T213"/>
  <c r="F200"/>
  <c r="I200" s="1"/>
  <c r="L200" s="1"/>
  <c r="O200" s="1"/>
  <c r="R200" s="1"/>
  <c r="G200"/>
  <c r="J200" s="1"/>
  <c r="M200" s="1"/>
  <c r="P200" s="1"/>
  <c r="H200"/>
  <c r="K200" s="1"/>
  <c r="N200" s="1"/>
  <c r="Q200" s="1"/>
  <c r="S200"/>
  <c r="T200"/>
  <c r="F201"/>
  <c r="I201" s="1"/>
  <c r="L201" s="1"/>
  <c r="O201" s="1"/>
  <c r="R201" s="1"/>
  <c r="G201"/>
  <c r="J201" s="1"/>
  <c r="M201" s="1"/>
  <c r="P201" s="1"/>
  <c r="H201"/>
  <c r="K201" s="1"/>
  <c r="N201" s="1"/>
  <c r="Q201" s="1"/>
  <c r="S201"/>
  <c r="T201"/>
  <c r="F188"/>
  <c r="I188" s="1"/>
  <c r="L188" s="1"/>
  <c r="O188" s="1"/>
  <c r="R188" s="1"/>
  <c r="G188"/>
  <c r="J188" s="1"/>
  <c r="M188" s="1"/>
  <c r="P188" s="1"/>
  <c r="H188"/>
  <c r="K188" s="1"/>
  <c r="N188" s="1"/>
  <c r="Q188" s="1"/>
  <c r="S188"/>
  <c r="T188"/>
  <c r="F189"/>
  <c r="I189" s="1"/>
  <c r="L189" s="1"/>
  <c r="O189" s="1"/>
  <c r="R189" s="1"/>
  <c r="G189"/>
  <c r="J189" s="1"/>
  <c r="M189" s="1"/>
  <c r="P189" s="1"/>
  <c r="H189"/>
  <c r="K189" s="1"/>
  <c r="N189" s="1"/>
  <c r="Q189" s="1"/>
  <c r="S189"/>
  <c r="T189"/>
  <c r="F170"/>
  <c r="I170" s="1"/>
  <c r="L170" s="1"/>
  <c r="O170" s="1"/>
  <c r="R170" s="1"/>
  <c r="G170"/>
  <c r="J170" s="1"/>
  <c r="M170" s="1"/>
  <c r="P170" s="1"/>
  <c r="H170"/>
  <c r="K170" s="1"/>
  <c r="N170" s="1"/>
  <c r="Q170" s="1"/>
  <c r="S170"/>
  <c r="T170"/>
  <c r="F171"/>
  <c r="I171" s="1"/>
  <c r="L171" s="1"/>
  <c r="O171" s="1"/>
  <c r="R171" s="1"/>
  <c r="G171"/>
  <c r="J171" s="1"/>
  <c r="M171" s="1"/>
  <c r="P171" s="1"/>
  <c r="H171"/>
  <c r="K171" s="1"/>
  <c r="N171" s="1"/>
  <c r="Q171" s="1"/>
  <c r="S171"/>
  <c r="T171"/>
  <c r="F146"/>
  <c r="I146" s="1"/>
  <c r="L146" s="1"/>
  <c r="O146" s="1"/>
  <c r="R146" s="1"/>
  <c r="G146"/>
  <c r="J146" s="1"/>
  <c r="M146" s="1"/>
  <c r="P146" s="1"/>
  <c r="H146"/>
  <c r="K146" s="1"/>
  <c r="N146" s="1"/>
  <c r="Q146" s="1"/>
  <c r="S146"/>
  <c r="T146"/>
  <c r="F147"/>
  <c r="I147" s="1"/>
  <c r="L147" s="1"/>
  <c r="O147" s="1"/>
  <c r="R147" s="1"/>
  <c r="G147"/>
  <c r="J147" s="1"/>
  <c r="M147" s="1"/>
  <c r="P147" s="1"/>
  <c r="H147"/>
  <c r="K147" s="1"/>
  <c r="N147" s="1"/>
  <c r="Q147" s="1"/>
  <c r="S147"/>
  <c r="T147"/>
  <c r="F122"/>
  <c r="I122" s="1"/>
  <c r="L122" s="1"/>
  <c r="O122" s="1"/>
  <c r="R122" s="1"/>
  <c r="G122"/>
  <c r="J122" s="1"/>
  <c r="M122" s="1"/>
  <c r="P122" s="1"/>
  <c r="H122"/>
  <c r="K122" s="1"/>
  <c r="N122" s="1"/>
  <c r="Q122" s="1"/>
  <c r="S122"/>
  <c r="T122"/>
  <c r="F123"/>
  <c r="I123" s="1"/>
  <c r="L123" s="1"/>
  <c r="O123" s="1"/>
  <c r="R123" s="1"/>
  <c r="G123"/>
  <c r="J123" s="1"/>
  <c r="M123" s="1"/>
  <c r="P123" s="1"/>
  <c r="H123"/>
  <c r="K123" s="1"/>
  <c r="N123" s="1"/>
  <c r="Q123" s="1"/>
  <c r="S123"/>
  <c r="T123"/>
  <c r="F92"/>
  <c r="I92" s="1"/>
  <c r="L92" s="1"/>
  <c r="O92" s="1"/>
  <c r="R92" s="1"/>
  <c r="G92"/>
  <c r="J92" s="1"/>
  <c r="M92" s="1"/>
  <c r="P92" s="1"/>
  <c r="H92"/>
  <c r="K92" s="1"/>
  <c r="N92" s="1"/>
  <c r="Q92" s="1"/>
  <c r="S92"/>
  <c r="T92"/>
  <c r="F93"/>
  <c r="I93" s="1"/>
  <c r="L93" s="1"/>
  <c r="O93" s="1"/>
  <c r="R93" s="1"/>
  <c r="G93"/>
  <c r="J93" s="1"/>
  <c r="M93" s="1"/>
  <c r="P93" s="1"/>
  <c r="H93"/>
  <c r="K93" s="1"/>
  <c r="N93" s="1"/>
  <c r="Q93" s="1"/>
  <c r="S93"/>
  <c r="T93"/>
  <c r="F80"/>
  <c r="I80" s="1"/>
  <c r="L80" s="1"/>
  <c r="O80" s="1"/>
  <c r="R80" s="1"/>
  <c r="G80"/>
  <c r="J80" s="1"/>
  <c r="M80" s="1"/>
  <c r="P80" s="1"/>
  <c r="H80"/>
  <c r="K80" s="1"/>
  <c r="N80" s="1"/>
  <c r="Q80" s="1"/>
  <c r="S80"/>
  <c r="T80"/>
  <c r="F81"/>
  <c r="I81" s="1"/>
  <c r="L81" s="1"/>
  <c r="O81" s="1"/>
  <c r="R81" s="1"/>
  <c r="G81"/>
  <c r="J81" s="1"/>
  <c r="M81" s="1"/>
  <c r="P81" s="1"/>
  <c r="H81"/>
  <c r="K81" s="1"/>
  <c r="N81" s="1"/>
  <c r="Q81" s="1"/>
  <c r="S81"/>
  <c r="T81"/>
  <c r="G187"/>
  <c r="H187"/>
  <c r="I187"/>
  <c r="J187"/>
  <c r="K187"/>
  <c r="L187"/>
  <c r="M187"/>
  <c r="N187"/>
  <c r="O187"/>
  <c r="F191"/>
  <c r="I191" s="1"/>
  <c r="L191" s="1"/>
  <c r="O191" s="1"/>
  <c r="R191" s="1"/>
  <c r="G191"/>
  <c r="J191" s="1"/>
  <c r="M191" s="1"/>
  <c r="P191" s="1"/>
  <c r="H191"/>
  <c r="K191" s="1"/>
  <c r="N191" s="1"/>
  <c r="Q191" s="1"/>
  <c r="S191"/>
  <c r="T191"/>
  <c r="G199"/>
  <c r="H199"/>
  <c r="I199"/>
  <c r="J199"/>
  <c r="K199"/>
  <c r="L199"/>
  <c r="M199"/>
  <c r="N199"/>
  <c r="O199"/>
  <c r="F203"/>
  <c r="I203" s="1"/>
  <c r="L203" s="1"/>
  <c r="O203" s="1"/>
  <c r="R203" s="1"/>
  <c r="G203"/>
  <c r="J203" s="1"/>
  <c r="M203" s="1"/>
  <c r="P203" s="1"/>
  <c r="H203"/>
  <c r="K203" s="1"/>
  <c r="N203" s="1"/>
  <c r="Q203" s="1"/>
  <c r="S203"/>
  <c r="T203"/>
  <c r="G211"/>
  <c r="H211"/>
  <c r="I211"/>
  <c r="J211"/>
  <c r="K211"/>
  <c r="L211"/>
  <c r="M211"/>
  <c r="N211"/>
  <c r="O211"/>
  <c r="F215"/>
  <c r="I215" s="1"/>
  <c r="L215" s="1"/>
  <c r="O215" s="1"/>
  <c r="R215" s="1"/>
  <c r="G215"/>
  <c r="J215" s="1"/>
  <c r="M215" s="1"/>
  <c r="P215" s="1"/>
  <c r="H215"/>
  <c r="K215" s="1"/>
  <c r="N215" s="1"/>
  <c r="Q215" s="1"/>
  <c r="S215"/>
  <c r="T215"/>
  <c r="G223"/>
  <c r="H223"/>
  <c r="I223"/>
  <c r="J223"/>
  <c r="K223"/>
  <c r="L223"/>
  <c r="M223"/>
  <c r="N223"/>
  <c r="O223"/>
  <c r="F227"/>
  <c r="I227" s="1"/>
  <c r="L227" s="1"/>
  <c r="O227" s="1"/>
  <c r="R227" s="1"/>
  <c r="G227"/>
  <c r="J227" s="1"/>
  <c r="M227" s="1"/>
  <c r="P227" s="1"/>
  <c r="H227"/>
  <c r="K227" s="1"/>
  <c r="N227" s="1"/>
  <c r="Q227" s="1"/>
  <c r="S227"/>
  <c r="T227"/>
  <c r="G241"/>
  <c r="H241"/>
  <c r="I241"/>
  <c r="J241"/>
  <c r="K241"/>
  <c r="L241"/>
  <c r="M241"/>
  <c r="N241"/>
  <c r="O241"/>
  <c r="F245"/>
  <c r="I245" s="1"/>
  <c r="L245" s="1"/>
  <c r="O245" s="1"/>
  <c r="R245" s="1"/>
  <c r="G245"/>
  <c r="J245" s="1"/>
  <c r="M245" s="1"/>
  <c r="P245" s="1"/>
  <c r="H245"/>
  <c r="K245" s="1"/>
  <c r="N245" s="1"/>
  <c r="Q245" s="1"/>
  <c r="S245"/>
  <c r="T245"/>
  <c r="G259"/>
  <c r="H259"/>
  <c r="I259"/>
  <c r="J259"/>
  <c r="K259"/>
  <c r="L259"/>
  <c r="M259"/>
  <c r="N259"/>
  <c r="O259"/>
  <c r="F263"/>
  <c r="I263" s="1"/>
  <c r="L263" s="1"/>
  <c r="O263" s="1"/>
  <c r="R263" s="1"/>
  <c r="G263"/>
  <c r="J263" s="1"/>
  <c r="M263" s="1"/>
  <c r="P263" s="1"/>
  <c r="H263"/>
  <c r="K263" s="1"/>
  <c r="N263" s="1"/>
  <c r="Q263" s="1"/>
  <c r="S263"/>
  <c r="T263"/>
  <c r="G277"/>
  <c r="H277"/>
  <c r="I277"/>
  <c r="J277"/>
  <c r="K277"/>
  <c r="L277"/>
  <c r="M277"/>
  <c r="N277"/>
  <c r="O277"/>
  <c r="F281"/>
  <c r="I281" s="1"/>
  <c r="L281" s="1"/>
  <c r="O281" s="1"/>
  <c r="R281" s="1"/>
  <c r="G281"/>
  <c r="J281" s="1"/>
  <c r="M281" s="1"/>
  <c r="P281" s="1"/>
  <c r="H281"/>
  <c r="K281" s="1"/>
  <c r="N281" s="1"/>
  <c r="Q281" s="1"/>
  <c r="S281"/>
  <c r="T281"/>
  <c r="G289"/>
  <c r="H289"/>
  <c r="I289"/>
  <c r="J289"/>
  <c r="K289"/>
  <c r="L289"/>
  <c r="M289"/>
  <c r="N289"/>
  <c r="O289"/>
  <c r="F293"/>
  <c r="I293" s="1"/>
  <c r="L293" s="1"/>
  <c r="O293" s="1"/>
  <c r="R293" s="1"/>
  <c r="G293"/>
  <c r="J293" s="1"/>
  <c r="M293" s="1"/>
  <c r="P293" s="1"/>
  <c r="H293"/>
  <c r="K293" s="1"/>
  <c r="N293" s="1"/>
  <c r="Q293" s="1"/>
  <c r="S293"/>
  <c r="T293"/>
  <c r="G301"/>
  <c r="H301"/>
  <c r="I301"/>
  <c r="J301"/>
  <c r="K301"/>
  <c r="L301"/>
  <c r="M301"/>
  <c r="N301"/>
  <c r="O301"/>
  <c r="F305"/>
  <c r="I305" s="1"/>
  <c r="L305" s="1"/>
  <c r="O305" s="1"/>
  <c r="R305" s="1"/>
  <c r="G305"/>
  <c r="J305" s="1"/>
  <c r="M305" s="1"/>
  <c r="P305" s="1"/>
  <c r="H305"/>
  <c r="K305" s="1"/>
  <c r="N305" s="1"/>
  <c r="Q305" s="1"/>
  <c r="S305"/>
  <c r="T305"/>
  <c r="G313"/>
  <c r="H313"/>
  <c r="I313"/>
  <c r="J313"/>
  <c r="K313"/>
  <c r="L313"/>
  <c r="M313"/>
  <c r="N313"/>
  <c r="O313"/>
  <c r="F317"/>
  <c r="I317" s="1"/>
  <c r="L317" s="1"/>
  <c r="O317" s="1"/>
  <c r="R317" s="1"/>
  <c r="G317"/>
  <c r="J317" s="1"/>
  <c r="M317" s="1"/>
  <c r="P317" s="1"/>
  <c r="H317"/>
  <c r="K317" s="1"/>
  <c r="N317" s="1"/>
  <c r="Q317" s="1"/>
  <c r="S317"/>
  <c r="T317"/>
  <c r="G331"/>
  <c r="H331"/>
  <c r="I331"/>
  <c r="J331"/>
  <c r="K331"/>
  <c r="L331"/>
  <c r="M331"/>
  <c r="N331"/>
  <c r="O331"/>
  <c r="F335"/>
  <c r="I335" s="1"/>
  <c r="L335" s="1"/>
  <c r="O335" s="1"/>
  <c r="R335" s="1"/>
  <c r="G335"/>
  <c r="J335" s="1"/>
  <c r="M335" s="1"/>
  <c r="P335" s="1"/>
  <c r="H335"/>
  <c r="K335" s="1"/>
  <c r="N335" s="1"/>
  <c r="Q335" s="1"/>
  <c r="S335"/>
  <c r="T335"/>
  <c r="G355"/>
  <c r="H355"/>
  <c r="I355"/>
  <c r="J355"/>
  <c r="K355"/>
  <c r="L355"/>
  <c r="M355"/>
  <c r="N355"/>
  <c r="O355"/>
  <c r="F359"/>
  <c r="I359" s="1"/>
  <c r="L359" s="1"/>
  <c r="O359" s="1"/>
  <c r="R359" s="1"/>
  <c r="G359"/>
  <c r="J359" s="1"/>
  <c r="M359" s="1"/>
  <c r="P359" s="1"/>
  <c r="H359"/>
  <c r="K359" s="1"/>
  <c r="N359" s="1"/>
  <c r="Q359" s="1"/>
  <c r="S359"/>
  <c r="T359"/>
  <c r="G367"/>
  <c r="H367"/>
  <c r="I367"/>
  <c r="J367"/>
  <c r="K367"/>
  <c r="L367"/>
  <c r="M367"/>
  <c r="N367"/>
  <c r="O367"/>
  <c r="F371"/>
  <c r="I371" s="1"/>
  <c r="L371" s="1"/>
  <c r="O371" s="1"/>
  <c r="R371" s="1"/>
  <c r="G371"/>
  <c r="J371" s="1"/>
  <c r="M371" s="1"/>
  <c r="P371" s="1"/>
  <c r="H371"/>
  <c r="K371" s="1"/>
  <c r="N371" s="1"/>
  <c r="Q371" s="1"/>
  <c r="S371"/>
  <c r="T371"/>
  <c r="G391"/>
  <c r="H391"/>
  <c r="I391"/>
  <c r="J391"/>
  <c r="K391"/>
  <c r="L391"/>
  <c r="M391"/>
  <c r="N391"/>
  <c r="O391"/>
  <c r="F395"/>
  <c r="I395" s="1"/>
  <c r="L395" s="1"/>
  <c r="O395" s="1"/>
  <c r="R395" s="1"/>
  <c r="G395"/>
  <c r="J395" s="1"/>
  <c r="M395" s="1"/>
  <c r="P395" s="1"/>
  <c r="H395"/>
  <c r="K395" s="1"/>
  <c r="N395" s="1"/>
  <c r="Q395" s="1"/>
  <c r="S395"/>
  <c r="T395"/>
  <c r="G403"/>
  <c r="H403"/>
  <c r="I403"/>
  <c r="J403"/>
  <c r="K403"/>
  <c r="L403"/>
  <c r="M403"/>
  <c r="N403"/>
  <c r="O403"/>
  <c r="F407"/>
  <c r="I407" s="1"/>
  <c r="L407" s="1"/>
  <c r="O407" s="1"/>
  <c r="R407" s="1"/>
  <c r="G407"/>
  <c r="J407" s="1"/>
  <c r="M407" s="1"/>
  <c r="P407" s="1"/>
  <c r="H407"/>
  <c r="K407" s="1"/>
  <c r="N407" s="1"/>
  <c r="Q407" s="1"/>
  <c r="S407"/>
  <c r="T407"/>
  <c r="G415"/>
  <c r="H415"/>
  <c r="I415"/>
  <c r="J415"/>
  <c r="K415"/>
  <c r="L415"/>
  <c r="M415"/>
  <c r="N415"/>
  <c r="O415"/>
  <c r="F419"/>
  <c r="I419" s="1"/>
  <c r="L419" s="1"/>
  <c r="O419" s="1"/>
  <c r="R419" s="1"/>
  <c r="G419"/>
  <c r="J419" s="1"/>
  <c r="M419" s="1"/>
  <c r="P419" s="1"/>
  <c r="H419"/>
  <c r="K419" s="1"/>
  <c r="N419" s="1"/>
  <c r="Q419" s="1"/>
  <c r="S419"/>
  <c r="T419"/>
  <c r="G427"/>
  <c r="H427"/>
  <c r="I427"/>
  <c r="J427"/>
  <c r="K427"/>
  <c r="L427"/>
  <c r="M427"/>
  <c r="N427"/>
  <c r="O427"/>
  <c r="F431"/>
  <c r="I431" s="1"/>
  <c r="L431" s="1"/>
  <c r="O431" s="1"/>
  <c r="R431" s="1"/>
  <c r="G431"/>
  <c r="J431" s="1"/>
  <c r="M431" s="1"/>
  <c r="P431" s="1"/>
  <c r="H431"/>
  <c r="K431" s="1"/>
  <c r="N431" s="1"/>
  <c r="Q431" s="1"/>
  <c r="S431"/>
  <c r="T431"/>
  <c r="G445"/>
  <c r="H445"/>
  <c r="I445"/>
  <c r="J445"/>
  <c r="K445"/>
  <c r="L445"/>
  <c r="M445"/>
  <c r="N445"/>
  <c r="O445"/>
  <c r="F449"/>
  <c r="I449" s="1"/>
  <c r="L449" s="1"/>
  <c r="O449" s="1"/>
  <c r="R449" s="1"/>
  <c r="G449"/>
  <c r="J449" s="1"/>
  <c r="M449" s="1"/>
  <c r="P449" s="1"/>
  <c r="H449"/>
  <c r="K449" s="1"/>
  <c r="N449" s="1"/>
  <c r="Q449" s="1"/>
  <c r="S449"/>
  <c r="T449"/>
  <c r="G457"/>
  <c r="H457"/>
  <c r="I457"/>
  <c r="J457"/>
  <c r="K457"/>
  <c r="L457"/>
  <c r="M457"/>
  <c r="N457"/>
  <c r="O457"/>
  <c r="F461"/>
  <c r="I461" s="1"/>
  <c r="L461" s="1"/>
  <c r="O461" s="1"/>
  <c r="R461" s="1"/>
  <c r="G461"/>
  <c r="J461" s="1"/>
  <c r="M461" s="1"/>
  <c r="P461" s="1"/>
  <c r="H461"/>
  <c r="K461" s="1"/>
  <c r="N461" s="1"/>
  <c r="Q461" s="1"/>
  <c r="S461"/>
  <c r="T461"/>
  <c r="G469"/>
  <c r="H469"/>
  <c r="I469"/>
  <c r="J469"/>
  <c r="K469"/>
  <c r="L469"/>
  <c r="M469"/>
  <c r="N469"/>
  <c r="O469"/>
  <c r="F473"/>
  <c r="I473" s="1"/>
  <c r="L473" s="1"/>
  <c r="O473" s="1"/>
  <c r="R473" s="1"/>
  <c r="G473"/>
  <c r="J473" s="1"/>
  <c r="M473" s="1"/>
  <c r="P473" s="1"/>
  <c r="H473"/>
  <c r="K473" s="1"/>
  <c r="N473" s="1"/>
  <c r="Q473" s="1"/>
  <c r="S473"/>
  <c r="T473"/>
  <c r="F68"/>
  <c r="I68" s="1"/>
  <c r="L68" s="1"/>
  <c r="O68" s="1"/>
  <c r="R68" s="1"/>
  <c r="G68"/>
  <c r="J68" s="1"/>
  <c r="M68" s="1"/>
  <c r="P68" s="1"/>
  <c r="H68"/>
  <c r="K68" s="1"/>
  <c r="N68" s="1"/>
  <c r="Q68" s="1"/>
  <c r="S68"/>
  <c r="T68"/>
  <c r="F69"/>
  <c r="I69" s="1"/>
  <c r="L69" s="1"/>
  <c r="O69" s="1"/>
  <c r="R69" s="1"/>
  <c r="G69"/>
  <c r="J69" s="1"/>
  <c r="M69" s="1"/>
  <c r="P69" s="1"/>
  <c r="H69"/>
  <c r="K69" s="1"/>
  <c r="N69" s="1"/>
  <c r="Q69" s="1"/>
  <c r="S69"/>
  <c r="T69"/>
  <c r="F56"/>
  <c r="I56" s="1"/>
  <c r="L56" s="1"/>
  <c r="O56" s="1"/>
  <c r="R56" s="1"/>
  <c r="G56"/>
  <c r="J56" s="1"/>
  <c r="M56" s="1"/>
  <c r="P56" s="1"/>
  <c r="H56"/>
  <c r="K56" s="1"/>
  <c r="N56" s="1"/>
  <c r="Q56" s="1"/>
  <c r="S56"/>
  <c r="T56"/>
  <c r="F57"/>
  <c r="I57" s="1"/>
  <c r="L57" s="1"/>
  <c r="O57" s="1"/>
  <c r="R57" s="1"/>
  <c r="G57"/>
  <c r="J57" s="1"/>
  <c r="M57" s="1"/>
  <c r="P57" s="1"/>
  <c r="H57"/>
  <c r="K57" s="1"/>
  <c r="N57" s="1"/>
  <c r="Q57" s="1"/>
  <c r="S57"/>
  <c r="T57"/>
  <c r="F32"/>
  <c r="I32" s="1"/>
  <c r="L32" s="1"/>
  <c r="O32" s="1"/>
  <c r="R32" s="1"/>
  <c r="G32"/>
  <c r="J32" s="1"/>
  <c r="M32" s="1"/>
  <c r="P32" s="1"/>
  <c r="H32"/>
  <c r="K32" s="1"/>
  <c r="N32" s="1"/>
  <c r="Q32" s="1"/>
  <c r="S32"/>
  <c r="T32"/>
  <c r="F33"/>
  <c r="I33" s="1"/>
  <c r="L33" s="1"/>
  <c r="O33" s="1"/>
  <c r="R33" s="1"/>
  <c r="G33"/>
  <c r="J33" s="1"/>
  <c r="M33" s="1"/>
  <c r="P33" s="1"/>
  <c r="H33"/>
  <c r="K33" s="1"/>
  <c r="N33" s="1"/>
  <c r="Q33" s="1"/>
  <c r="S33"/>
  <c r="T33"/>
  <c r="F8"/>
  <c r="I8" s="1"/>
  <c r="L8" s="1"/>
  <c r="O8" s="1"/>
  <c r="R8" s="1"/>
  <c r="G8"/>
  <c r="J8" s="1"/>
  <c r="M8" s="1"/>
  <c r="P8" s="1"/>
  <c r="H8"/>
  <c r="K8" s="1"/>
  <c r="N8" s="1"/>
  <c r="Q8" s="1"/>
  <c r="S8"/>
  <c r="T8"/>
  <c r="F9"/>
  <c r="I9" s="1"/>
  <c r="L9" s="1"/>
  <c r="O9" s="1"/>
  <c r="R9" s="1"/>
  <c r="G9"/>
  <c r="J9" s="1"/>
  <c r="M9" s="1"/>
  <c r="P9" s="1"/>
  <c r="H9"/>
  <c r="K9" s="1"/>
  <c r="N9" s="1"/>
  <c r="Q9" s="1"/>
  <c r="S9"/>
  <c r="T9"/>
  <c r="T173"/>
  <c r="S173"/>
  <c r="H173"/>
  <c r="K173" s="1"/>
  <c r="N173" s="1"/>
  <c r="Q173" s="1"/>
  <c r="G173"/>
  <c r="J173" s="1"/>
  <c r="M173" s="1"/>
  <c r="P173" s="1"/>
  <c r="F173"/>
  <c r="I173" s="1"/>
  <c r="L173" s="1"/>
  <c r="O173" s="1"/>
  <c r="R173" s="1"/>
  <c r="T149"/>
  <c r="S149"/>
  <c r="H149"/>
  <c r="K149" s="1"/>
  <c r="N149" s="1"/>
  <c r="Q149" s="1"/>
  <c r="G149"/>
  <c r="J149" s="1"/>
  <c r="M149" s="1"/>
  <c r="P149" s="1"/>
  <c r="F149"/>
  <c r="I149" s="1"/>
  <c r="L149" s="1"/>
  <c r="O149" s="1"/>
  <c r="R149" s="1"/>
  <c r="T125"/>
  <c r="S125"/>
  <c r="H125"/>
  <c r="K125" s="1"/>
  <c r="N125" s="1"/>
  <c r="Q125" s="1"/>
  <c r="G125"/>
  <c r="J125" s="1"/>
  <c r="M125" s="1"/>
  <c r="P125" s="1"/>
  <c r="F125"/>
  <c r="I125" s="1"/>
  <c r="L125" s="1"/>
  <c r="O125" s="1"/>
  <c r="R125" s="1"/>
  <c r="T95"/>
  <c r="S95"/>
  <c r="H95"/>
  <c r="K95" s="1"/>
  <c r="N95" s="1"/>
  <c r="Q95" s="1"/>
  <c r="G95"/>
  <c r="J95" s="1"/>
  <c r="M95" s="1"/>
  <c r="P95" s="1"/>
  <c r="F95"/>
  <c r="I95" s="1"/>
  <c r="L95" s="1"/>
  <c r="O95" s="1"/>
  <c r="R95" s="1"/>
  <c r="T83"/>
  <c r="S83"/>
  <c r="H83"/>
  <c r="K83" s="1"/>
  <c r="N83" s="1"/>
  <c r="Q83" s="1"/>
  <c r="G83"/>
  <c r="J83" s="1"/>
  <c r="M83" s="1"/>
  <c r="P83" s="1"/>
  <c r="F83"/>
  <c r="I83" s="1"/>
  <c r="L83" s="1"/>
  <c r="O83" s="1"/>
  <c r="R83" s="1"/>
  <c r="T71"/>
  <c r="S71"/>
  <c r="H71"/>
  <c r="K71" s="1"/>
  <c r="N71" s="1"/>
  <c r="Q71" s="1"/>
  <c r="G71"/>
  <c r="J71" s="1"/>
  <c r="M71" s="1"/>
  <c r="P71" s="1"/>
  <c r="F71"/>
  <c r="I71" s="1"/>
  <c r="L71" s="1"/>
  <c r="O71" s="1"/>
  <c r="R71" s="1"/>
  <c r="T59"/>
  <c r="S59"/>
  <c r="H59"/>
  <c r="K59" s="1"/>
  <c r="N59" s="1"/>
  <c r="Q59" s="1"/>
  <c r="G59"/>
  <c r="J59" s="1"/>
  <c r="M59" s="1"/>
  <c r="P59" s="1"/>
  <c r="F59"/>
  <c r="I59" s="1"/>
  <c r="L59" s="1"/>
  <c r="O59" s="1"/>
  <c r="R59" s="1"/>
  <c r="T35"/>
  <c r="S35"/>
  <c r="H35"/>
  <c r="K35" s="1"/>
  <c r="N35" s="1"/>
  <c r="Q35" s="1"/>
  <c r="G35"/>
  <c r="J35" s="1"/>
  <c r="M35" s="1"/>
  <c r="P35" s="1"/>
  <c r="F35"/>
  <c r="I35" s="1"/>
  <c r="L35" s="1"/>
  <c r="O35" s="1"/>
  <c r="R35" s="1"/>
  <c r="T11"/>
  <c r="S11"/>
  <c r="G11"/>
  <c r="J11" s="1"/>
  <c r="M11" s="1"/>
  <c r="P11" s="1"/>
  <c r="H11"/>
  <c r="K11" s="1"/>
  <c r="N11" s="1"/>
  <c r="Q11" s="1"/>
  <c r="F11"/>
  <c r="I11" s="1"/>
  <c r="L11" s="1"/>
  <c r="O11" s="1"/>
  <c r="R11" s="1"/>
  <c r="F12" i="191"/>
  <c r="I12" s="1"/>
  <c r="F13"/>
  <c r="I13" s="1"/>
  <c r="L13" s="1"/>
  <c r="F14"/>
  <c r="I14" s="1"/>
  <c r="L14" s="1"/>
  <c r="F15"/>
  <c r="I15" s="1"/>
  <c r="L15" s="1"/>
  <c r="F16"/>
  <c r="I16" s="1"/>
  <c r="L16" s="1"/>
  <c r="F17"/>
  <c r="I17" s="1"/>
  <c r="L17" s="1"/>
  <c r="F18"/>
  <c r="I18" s="1"/>
  <c r="L18" s="1"/>
  <c r="F19"/>
  <c r="I19" s="1"/>
  <c r="L19" s="1"/>
  <c r="F20"/>
  <c r="I20" s="1"/>
  <c r="L20" s="1"/>
  <c r="F21"/>
  <c r="I21" s="1"/>
  <c r="L21" s="1"/>
  <c r="F22"/>
  <c r="I22" s="1"/>
  <c r="L22" s="1"/>
  <c r="F23"/>
  <c r="I23" s="1"/>
  <c r="L23" s="1"/>
  <c r="F24"/>
  <c r="I24" s="1"/>
  <c r="L24" s="1"/>
  <c r="F25"/>
  <c r="I25" s="1"/>
  <c r="L25" s="1"/>
  <c r="F26"/>
  <c r="I26" s="1"/>
  <c r="L26" s="1"/>
  <c r="F27"/>
  <c r="I27" s="1"/>
  <c r="L27" s="1"/>
  <c r="F28"/>
  <c r="I28" s="1"/>
  <c r="L28" s="1"/>
  <c r="A180" i="60"/>
  <c r="E96" i="45"/>
  <c r="D96"/>
  <c r="C96"/>
  <c r="F96" s="1"/>
  <c r="I96" s="1"/>
  <c r="L96" s="1"/>
  <c r="O96" s="1"/>
  <c r="R96" s="1"/>
  <c r="O48" i="60"/>
  <c r="N48"/>
  <c r="L47"/>
  <c r="M48"/>
  <c r="K48"/>
  <c r="J48"/>
  <c r="E48"/>
  <c r="G48"/>
  <c r="F48"/>
  <c r="D47"/>
  <c r="C47"/>
  <c r="B47"/>
  <c r="B109" i="45"/>
  <c r="A20" i="30"/>
  <c r="A21"/>
  <c r="B103" i="45" l="1"/>
  <c r="B20" i="30"/>
  <c r="B115" i="45"/>
  <c r="B21" i="30"/>
  <c r="L48" i="60"/>
  <c r="A22" i="239"/>
  <c r="A115" i="45"/>
  <c r="A21" i="239"/>
  <c r="A109" i="45"/>
  <c r="A20" i="239"/>
  <c r="A103" i="45"/>
  <c r="B22" i="239"/>
  <c r="B21"/>
  <c r="B20"/>
  <c r="S96" i="45"/>
  <c r="G96"/>
  <c r="J96" s="1"/>
  <c r="M96" s="1"/>
  <c r="P96" s="1"/>
  <c r="T96"/>
  <c r="H96"/>
  <c r="K96" s="1"/>
  <c r="N96" s="1"/>
  <c r="Q96" s="1"/>
  <c r="F12"/>
  <c r="I12" s="1"/>
  <c r="L12" s="1"/>
  <c r="O12" s="1"/>
  <c r="R12" s="1"/>
  <c r="AT5" i="234"/>
  <c r="AZ5"/>
  <c r="AP5"/>
  <c r="AR5"/>
  <c r="G12" i="45"/>
  <c r="J12" s="1"/>
  <c r="M12" s="1"/>
  <c r="P12" s="1"/>
  <c r="H12"/>
  <c r="K12" s="1"/>
  <c r="N12" s="1"/>
  <c r="Q12" s="1"/>
  <c r="A14" i="232"/>
  <c r="A11" i="198"/>
  <c r="A15" i="60"/>
  <c r="P24" i="191"/>
  <c r="O24"/>
  <c r="P27"/>
  <c r="O27"/>
  <c r="P23"/>
  <c r="O23"/>
  <c r="P19"/>
  <c r="O19"/>
  <c r="P15"/>
  <c r="O15"/>
  <c r="P28"/>
  <c r="O28"/>
  <c r="P16"/>
  <c r="O16"/>
  <c r="P26"/>
  <c r="O26"/>
  <c r="P22"/>
  <c r="O22"/>
  <c r="P18"/>
  <c r="O18"/>
  <c r="P14"/>
  <c r="O14"/>
  <c r="P20"/>
  <c r="O20"/>
  <c r="P25"/>
  <c r="O25"/>
  <c r="P21"/>
  <c r="O21"/>
  <c r="P17"/>
  <c r="O17"/>
  <c r="P13"/>
  <c r="O13"/>
  <c r="E294" i="198"/>
  <c r="G294"/>
  <c r="G295" s="1"/>
  <c r="G297" s="1"/>
  <c r="A47" i="60"/>
  <c r="BA5" i="234" l="1"/>
  <c r="AV5"/>
  <c r="AS5"/>
  <c r="A262" i="198"/>
  <c r="D294"/>
  <c r="E295"/>
  <c r="E297" s="1"/>
  <c r="N128" i="60"/>
  <c r="O128"/>
  <c r="M128"/>
  <c r="J128"/>
  <c r="K128"/>
  <c r="I128"/>
  <c r="F128"/>
  <c r="G128"/>
  <c r="E128"/>
  <c r="AX5" i="234" l="1"/>
  <c r="BB5"/>
  <c r="A12" i="30"/>
  <c r="A11" i="239" l="1"/>
  <c r="A49" i="45"/>
  <c r="L11" i="60"/>
  <c r="L12"/>
  <c r="L13"/>
  <c r="L14"/>
  <c r="L10"/>
  <c r="D336" i="45" l="1"/>
  <c r="E336"/>
  <c r="C336"/>
  <c r="F336" s="1"/>
  <c r="I336" s="1"/>
  <c r="L336" s="1"/>
  <c r="O336" s="1"/>
  <c r="R336" s="1"/>
  <c r="E126" i="232"/>
  <c r="D59" i="239" s="1"/>
  <c r="F126" i="232"/>
  <c r="E59" i="239" s="1"/>
  <c r="T336" i="45" l="1"/>
  <c r="H336"/>
  <c r="K336" s="1"/>
  <c r="N336" s="1"/>
  <c r="Q336" s="1"/>
  <c r="S336"/>
  <c r="G336"/>
  <c r="J336" s="1"/>
  <c r="M336" s="1"/>
  <c r="P336" s="1"/>
  <c r="A1"/>
  <c r="C37" i="232"/>
  <c r="B37"/>
  <c r="L22" i="60"/>
  <c r="H22"/>
  <c r="D22"/>
  <c r="D36" i="45"/>
  <c r="E36"/>
  <c r="C36"/>
  <c r="F36" s="1"/>
  <c r="I36" s="1"/>
  <c r="L36" s="1"/>
  <c r="O36" s="1"/>
  <c r="R36" s="1"/>
  <c r="F22" i="232"/>
  <c r="E8" i="239" s="1"/>
  <c r="E22" i="232"/>
  <c r="D8" i="239" s="1"/>
  <c r="D22" i="232"/>
  <c r="C8" i="239" s="1"/>
  <c r="C21" i="232"/>
  <c r="B21"/>
  <c r="N23" i="60"/>
  <c r="O23"/>
  <c r="M23"/>
  <c r="J23"/>
  <c r="K23"/>
  <c r="I23"/>
  <c r="F23"/>
  <c r="G23"/>
  <c r="E23"/>
  <c r="C22"/>
  <c r="B22"/>
  <c r="B49" i="45" l="1"/>
  <c r="B12" i="30"/>
  <c r="B10" i="239"/>
  <c r="B43" i="45"/>
  <c r="A10" i="239"/>
  <c r="A43" i="45"/>
  <c r="B11" i="239"/>
  <c r="C20" i="60"/>
  <c r="S36" i="45"/>
  <c r="G36"/>
  <c r="J36" s="1"/>
  <c r="M36" s="1"/>
  <c r="P36" s="1"/>
  <c r="T36"/>
  <c r="H36"/>
  <c r="K36" s="1"/>
  <c r="N36" s="1"/>
  <c r="Q36" s="1"/>
  <c r="B21" i="60"/>
  <c r="B20" i="232"/>
  <c r="A22" i="60"/>
  <c r="A21" i="232"/>
  <c r="A20"/>
  <c r="A21" i="60"/>
  <c r="C20" i="232"/>
  <c r="C21" i="60"/>
  <c r="D23"/>
  <c r="H23"/>
  <c r="A3" i="192" l="1"/>
  <c r="H6" l="1"/>
  <c r="Q6" l="1"/>
  <c r="Z6" s="1"/>
  <c r="C20" l="1"/>
  <c r="C18" i="2" s="1"/>
  <c r="C21" i="192"/>
  <c r="C19" i="2" s="1"/>
  <c r="C19" i="192"/>
  <c r="C17" i="2" s="1"/>
  <c r="L6" i="60"/>
  <c r="B31" i="233" l="1"/>
  <c r="E23"/>
  <c r="A1"/>
  <c r="E46" i="232" l="1"/>
  <c r="E28"/>
  <c r="E33"/>
  <c r="D14" i="239" s="1"/>
  <c r="E54" i="232"/>
  <c r="D23" i="239" s="1"/>
  <c r="E66" i="232"/>
  <c r="D32" i="239" s="1"/>
  <c r="E77" i="232"/>
  <c r="E82"/>
  <c r="D39" i="239" s="1"/>
  <c r="E114" i="232"/>
  <c r="G114" s="1"/>
  <c r="E38"/>
  <c r="D16" i="239" s="1"/>
  <c r="E60" i="232"/>
  <c r="E72"/>
  <c r="D35" i="239" s="1"/>
  <c r="E87" i="232"/>
  <c r="D41" i="239" s="1"/>
  <c r="E93" i="232"/>
  <c r="D44" i="239" s="1"/>
  <c r="E98" i="232"/>
  <c r="E103"/>
  <c r="D50" i="239" s="1"/>
  <c r="E108" i="232"/>
  <c r="D52" i="239" s="1"/>
  <c r="E120" i="232"/>
  <c r="D56" i="239" s="1"/>
  <c r="E133" i="232"/>
  <c r="E139"/>
  <c r="E144"/>
  <c r="E150"/>
  <c r="D69" i="239" s="1"/>
  <c r="E155" i="232"/>
  <c r="E160"/>
  <c r="D73" i="239" s="1"/>
  <c r="E165" i="232"/>
  <c r="D76" i="239" s="1"/>
  <c r="E170" i="232"/>
  <c r="D78" i="239" s="1"/>
  <c r="E175" i="232"/>
  <c r="G175" s="1"/>
  <c r="F4" i="233"/>
  <c r="F28" i="232"/>
  <c r="E12" i="239" s="1"/>
  <c r="F33" i="232"/>
  <c r="F46"/>
  <c r="F54"/>
  <c r="E23" i="239" s="1"/>
  <c r="F66" i="232"/>
  <c r="E32" i="239" s="1"/>
  <c r="F77" i="232"/>
  <c r="F82"/>
  <c r="F114"/>
  <c r="E54" i="239" s="1"/>
  <c r="F38" i="232"/>
  <c r="E16" i="239" s="1"/>
  <c r="F60" i="232"/>
  <c r="E28" i="239" s="1"/>
  <c r="F72" i="232"/>
  <c r="F87"/>
  <c r="F93"/>
  <c r="E44" i="239" s="1"/>
  <c r="F98" i="232"/>
  <c r="E47" i="239" s="1"/>
  <c r="F103" i="232"/>
  <c r="F108"/>
  <c r="F120"/>
  <c r="E56" i="239" s="1"/>
  <c r="F133" i="232"/>
  <c r="E63" i="239" s="1"/>
  <c r="F139" i="232"/>
  <c r="F144"/>
  <c r="F150"/>
  <c r="E69" i="239" s="1"/>
  <c r="F155" i="232"/>
  <c r="F160"/>
  <c r="F165"/>
  <c r="H165" s="1"/>
  <c r="F170"/>
  <c r="E78" i="239" s="1"/>
  <c r="F175" i="232"/>
  <c r="D4" i="233"/>
  <c r="D5"/>
  <c r="D28" i="232"/>
  <c r="C12" i="239" s="1"/>
  <c r="D33" i="232"/>
  <c r="D46"/>
  <c r="D54"/>
  <c r="C23" i="239" s="1"/>
  <c r="D66" i="232"/>
  <c r="C32" i="239" s="1"/>
  <c r="D77" i="232"/>
  <c r="D82"/>
  <c r="D114"/>
  <c r="D160"/>
  <c r="C73" i="239" s="1"/>
  <c r="D38" i="232"/>
  <c r="D60"/>
  <c r="D72"/>
  <c r="D87"/>
  <c r="C41" i="239" s="1"/>
  <c r="D93" i="232"/>
  <c r="D98"/>
  <c r="D103"/>
  <c r="C50" i="239" s="1"/>
  <c r="D108" i="232"/>
  <c r="C52" i="239" s="1"/>
  <c r="D120" i="232"/>
  <c r="C56" i="239" s="1"/>
  <c r="D133" i="232"/>
  <c r="D139"/>
  <c r="D144"/>
  <c r="D150"/>
  <c r="D155"/>
  <c r="D165"/>
  <c r="C76" i="239" s="1"/>
  <c r="D170" i="232"/>
  <c r="C78" i="239" s="1"/>
  <c r="D175" i="232"/>
  <c r="E7" i="60"/>
  <c r="D6" i="232"/>
  <c r="E6" s="1"/>
  <c r="F6" s="1"/>
  <c r="A3"/>
  <c r="H175"/>
  <c r="H174"/>
  <c r="G174"/>
  <c r="C174"/>
  <c r="B174"/>
  <c r="H173"/>
  <c r="G173"/>
  <c r="C173"/>
  <c r="B173"/>
  <c r="H172"/>
  <c r="G172"/>
  <c r="B475" i="45"/>
  <c r="A172" i="232"/>
  <c r="H171"/>
  <c r="G171"/>
  <c r="B171"/>
  <c r="A171"/>
  <c r="H169"/>
  <c r="G169"/>
  <c r="C169"/>
  <c r="B169"/>
  <c r="H168"/>
  <c r="G168"/>
  <c r="C168"/>
  <c r="B168"/>
  <c r="H167"/>
  <c r="G167"/>
  <c r="A70" i="30"/>
  <c r="H166" i="232"/>
  <c r="G166"/>
  <c r="B166"/>
  <c r="A68" i="30"/>
  <c r="H164" i="232"/>
  <c r="G164"/>
  <c r="C164"/>
  <c r="B164"/>
  <c r="H163"/>
  <c r="G163"/>
  <c r="C163"/>
  <c r="B163"/>
  <c r="H162"/>
  <c r="G162"/>
  <c r="H161"/>
  <c r="G161"/>
  <c r="A66" i="30"/>
  <c r="H159" i="232"/>
  <c r="G159"/>
  <c r="C159"/>
  <c r="B159"/>
  <c r="H158"/>
  <c r="G158"/>
  <c r="A439" i="45"/>
  <c r="H157" i="232"/>
  <c r="G157"/>
  <c r="B65" i="30"/>
  <c r="H156" i="232"/>
  <c r="G156"/>
  <c r="A64" i="30"/>
  <c r="H155" i="232"/>
  <c r="H154"/>
  <c r="G154"/>
  <c r="C154"/>
  <c r="B154"/>
  <c r="H153"/>
  <c r="G153"/>
  <c r="C153"/>
  <c r="B153"/>
  <c r="H152"/>
  <c r="G152"/>
  <c r="B63" i="30"/>
  <c r="A63"/>
  <c r="A152" i="232"/>
  <c r="H151"/>
  <c r="G151"/>
  <c r="B151"/>
  <c r="A62" i="30"/>
  <c r="A71" i="239" s="1"/>
  <c r="H149" i="232"/>
  <c r="G149"/>
  <c r="C149"/>
  <c r="B149"/>
  <c r="H148"/>
  <c r="G148"/>
  <c r="C148"/>
  <c r="B148"/>
  <c r="A148"/>
  <c r="H147"/>
  <c r="G147"/>
  <c r="H146"/>
  <c r="G146"/>
  <c r="C148" i="60"/>
  <c r="B146" i="232"/>
  <c r="A60" i="30"/>
  <c r="H143" i="232"/>
  <c r="G143"/>
  <c r="C143"/>
  <c r="B143"/>
  <c r="H142"/>
  <c r="G142"/>
  <c r="C142"/>
  <c r="B142"/>
  <c r="H141"/>
  <c r="G141"/>
  <c r="H140"/>
  <c r="G140"/>
  <c r="C138"/>
  <c r="B138"/>
  <c r="A140" i="60"/>
  <c r="H137" i="232"/>
  <c r="G137"/>
  <c r="B59" i="30"/>
  <c r="H136" i="232"/>
  <c r="G136"/>
  <c r="A379" i="45"/>
  <c r="H135" i="232"/>
  <c r="G135"/>
  <c r="A137" i="60"/>
  <c r="H134" i="232"/>
  <c r="G134"/>
  <c r="A57" i="30"/>
  <c r="A134" i="232" s="1"/>
  <c r="C132"/>
  <c r="B132"/>
  <c r="H131"/>
  <c r="G131"/>
  <c r="C131"/>
  <c r="H130"/>
  <c r="G130"/>
  <c r="A130"/>
  <c r="H129"/>
  <c r="G129"/>
  <c r="B56" i="30"/>
  <c r="A129" i="232"/>
  <c r="A55" i="30"/>
  <c r="C125" i="232"/>
  <c r="B125"/>
  <c r="A125"/>
  <c r="H124"/>
  <c r="G124"/>
  <c r="A349" i="45"/>
  <c r="H123" i="232"/>
  <c r="G123"/>
  <c r="H122"/>
  <c r="G122"/>
  <c r="A54" i="30"/>
  <c r="H121" i="232"/>
  <c r="G121"/>
  <c r="A53" i="30"/>
  <c r="H119" i="232"/>
  <c r="G119"/>
  <c r="C119"/>
  <c r="B119"/>
  <c r="A119"/>
  <c r="H118"/>
  <c r="G118"/>
  <c r="B52" i="30"/>
  <c r="A52"/>
  <c r="H117" i="232"/>
  <c r="G117"/>
  <c r="B319" i="45"/>
  <c r="A319"/>
  <c r="H116" i="232"/>
  <c r="G116"/>
  <c r="B116"/>
  <c r="A51" i="30"/>
  <c r="A313" i="45" s="1"/>
  <c r="H113" i="232"/>
  <c r="G113"/>
  <c r="C113"/>
  <c r="B113"/>
  <c r="H112"/>
  <c r="G112"/>
  <c r="C112"/>
  <c r="B112"/>
  <c r="A112"/>
  <c r="H111"/>
  <c r="G111"/>
  <c r="B50" i="30"/>
  <c r="H110" i="232"/>
  <c r="G110"/>
  <c r="C110"/>
  <c r="A49" i="30"/>
  <c r="H107" i="232"/>
  <c r="G107"/>
  <c r="C107"/>
  <c r="B107"/>
  <c r="H106"/>
  <c r="G106"/>
  <c r="C106"/>
  <c r="B106"/>
  <c r="H105"/>
  <c r="G105"/>
  <c r="A48" i="30"/>
  <c r="H104" i="232"/>
  <c r="G104"/>
  <c r="A47" i="30"/>
  <c r="H102" i="232"/>
  <c r="G102"/>
  <c r="C102"/>
  <c r="B102"/>
  <c r="H101"/>
  <c r="G101"/>
  <c r="C101"/>
  <c r="B101"/>
  <c r="A103" i="60"/>
  <c r="H100" i="232"/>
  <c r="G100"/>
  <c r="B46" i="30"/>
  <c r="H99" i="232"/>
  <c r="G99"/>
  <c r="A45" i="30"/>
  <c r="H97" i="232"/>
  <c r="G97"/>
  <c r="C97"/>
  <c r="B97"/>
  <c r="H96"/>
  <c r="G96"/>
  <c r="B44" i="30"/>
  <c r="A44"/>
  <c r="H95" i="232"/>
  <c r="G95"/>
  <c r="B43" i="30"/>
  <c r="A43"/>
  <c r="H94" i="232"/>
  <c r="G94"/>
  <c r="A42" i="30"/>
  <c r="H92" i="232"/>
  <c r="G92"/>
  <c r="C92"/>
  <c r="B92"/>
  <c r="H91"/>
  <c r="G91"/>
  <c r="A253" i="45"/>
  <c r="H90" i="232"/>
  <c r="G90"/>
  <c r="A41" i="30"/>
  <c r="A92" i="60"/>
  <c r="H89" i="232"/>
  <c r="G89"/>
  <c r="A40" i="30"/>
  <c r="H86" i="232"/>
  <c r="G86"/>
  <c r="C86"/>
  <c r="B86"/>
  <c r="H85"/>
  <c r="G85"/>
  <c r="B235" i="45"/>
  <c r="A235"/>
  <c r="H84" i="232"/>
  <c r="G84"/>
  <c r="B39" i="30"/>
  <c r="H83" i="232"/>
  <c r="G83"/>
  <c r="A38" i="30"/>
  <c r="H81" i="232"/>
  <c r="G81"/>
  <c r="C81"/>
  <c r="B81"/>
  <c r="H80"/>
  <c r="G80"/>
  <c r="C80"/>
  <c r="B80"/>
  <c r="H79"/>
  <c r="G79"/>
  <c r="A81" i="60"/>
  <c r="H78" i="232"/>
  <c r="G78"/>
  <c r="A36" i="30"/>
  <c r="A78" i="232" s="1"/>
  <c r="G77"/>
  <c r="H76"/>
  <c r="G76"/>
  <c r="C76"/>
  <c r="B76"/>
  <c r="H75"/>
  <c r="G75"/>
  <c r="C75"/>
  <c r="B75"/>
  <c r="A77" i="60"/>
  <c r="H74" i="232"/>
  <c r="G74"/>
  <c r="B35" i="30"/>
  <c r="H73" i="232"/>
  <c r="G73"/>
  <c r="C75" i="60"/>
  <c r="A34" i="30"/>
  <c r="H71" i="232"/>
  <c r="G71"/>
  <c r="C71"/>
  <c r="B71"/>
  <c r="H70"/>
  <c r="G70"/>
  <c r="C70"/>
  <c r="B70"/>
  <c r="H69"/>
  <c r="G69"/>
  <c r="A33" i="30"/>
  <c r="H68" i="232"/>
  <c r="G68"/>
  <c r="A32" i="30"/>
  <c r="A68" i="232" s="1"/>
  <c r="H62"/>
  <c r="H66" s="1"/>
  <c r="H63"/>
  <c r="H64"/>
  <c r="G62"/>
  <c r="G66" s="1"/>
  <c r="G63"/>
  <c r="G64"/>
  <c r="C65"/>
  <c r="B65"/>
  <c r="A67" i="60"/>
  <c r="B31" i="30"/>
  <c r="B30"/>
  <c r="H61" i="232"/>
  <c r="G61"/>
  <c r="A29" i="30"/>
  <c r="C59" i="232"/>
  <c r="B59"/>
  <c r="H58"/>
  <c r="G58"/>
  <c r="H57"/>
  <c r="G57"/>
  <c r="A157" i="45"/>
  <c r="H56" i="232"/>
  <c r="G56"/>
  <c r="B27" i="30"/>
  <c r="A27"/>
  <c r="H55" i="232"/>
  <c r="G55"/>
  <c r="A26" i="30"/>
  <c r="C53" i="232"/>
  <c r="B53"/>
  <c r="B25" i="30"/>
  <c r="B24"/>
  <c r="H50" i="232"/>
  <c r="G50"/>
  <c r="H49"/>
  <c r="G49"/>
  <c r="H48"/>
  <c r="G48"/>
  <c r="A23" i="30"/>
  <c r="H47" i="232"/>
  <c r="G47"/>
  <c r="A22" i="30"/>
  <c r="H41" i="232"/>
  <c r="H46" s="1"/>
  <c r="H42"/>
  <c r="H43"/>
  <c r="G41"/>
  <c r="G46" s="1"/>
  <c r="G42"/>
  <c r="G43"/>
  <c r="C45"/>
  <c r="B45"/>
  <c r="A44"/>
  <c r="A43"/>
  <c r="A42"/>
  <c r="A41"/>
  <c r="H40"/>
  <c r="G40"/>
  <c r="A19" i="30"/>
  <c r="H37" i="232"/>
  <c r="G37"/>
  <c r="A37"/>
  <c r="H36"/>
  <c r="G36"/>
  <c r="A36"/>
  <c r="H35"/>
  <c r="G35"/>
  <c r="H34"/>
  <c r="G34"/>
  <c r="A17" i="30"/>
  <c r="H33" i="232"/>
  <c r="H32"/>
  <c r="G32"/>
  <c r="C32"/>
  <c r="B32"/>
  <c r="H31"/>
  <c r="G31"/>
  <c r="C31"/>
  <c r="B31"/>
  <c r="H30"/>
  <c r="G30"/>
  <c r="H29"/>
  <c r="G29"/>
  <c r="B29"/>
  <c r="A15" i="30"/>
  <c r="H27" i="232"/>
  <c r="G27"/>
  <c r="C27"/>
  <c r="B27"/>
  <c r="A28" i="60"/>
  <c r="H26" i="232"/>
  <c r="G26"/>
  <c r="C26"/>
  <c r="B26"/>
  <c r="H25"/>
  <c r="G25"/>
  <c r="B14" i="30"/>
  <c r="H24" i="232"/>
  <c r="G24"/>
  <c r="A13" i="30"/>
  <c r="H19" i="232"/>
  <c r="G19"/>
  <c r="H18"/>
  <c r="G18"/>
  <c r="H17"/>
  <c r="G17"/>
  <c r="B37" i="45"/>
  <c r="A37"/>
  <c r="H16" i="232"/>
  <c r="G16"/>
  <c r="A11" i="30"/>
  <c r="C13" i="232"/>
  <c r="A14" i="60"/>
  <c r="A12" i="232"/>
  <c r="H11"/>
  <c r="G11"/>
  <c r="H10"/>
  <c r="G10"/>
  <c r="B9" i="30"/>
  <c r="H9" i="232"/>
  <c r="G9"/>
  <c r="B8" i="30"/>
  <c r="A8"/>
  <c r="A7"/>
  <c r="A7" i="232"/>
  <c r="F5"/>
  <c r="E3" i="239" s="1"/>
  <c r="A1" i="232"/>
  <c r="F99" i="192"/>
  <c r="F9"/>
  <c r="F11"/>
  <c r="F12"/>
  <c r="O12" s="1"/>
  <c r="X12" s="1"/>
  <c r="AG12" s="1"/>
  <c r="F13"/>
  <c r="O13" s="1"/>
  <c r="X13" s="1"/>
  <c r="AG13" s="1"/>
  <c r="F14"/>
  <c r="O14" s="1"/>
  <c r="X14" s="1"/>
  <c r="AG14" s="1"/>
  <c r="F15"/>
  <c r="O15" s="1"/>
  <c r="X15" s="1"/>
  <c r="AG15" s="1"/>
  <c r="F16"/>
  <c r="O16" s="1"/>
  <c r="X16" s="1"/>
  <c r="AG16" s="1"/>
  <c r="F17"/>
  <c r="O17" s="1"/>
  <c r="X17" s="1"/>
  <c r="AG17" s="1"/>
  <c r="F18"/>
  <c r="O18" s="1"/>
  <c r="X18" s="1"/>
  <c r="AG18" s="1"/>
  <c r="F19"/>
  <c r="O19" s="1"/>
  <c r="X19" s="1"/>
  <c r="AG19" s="1"/>
  <c r="F20"/>
  <c r="O20" s="1"/>
  <c r="X20" s="1"/>
  <c r="AG20" s="1"/>
  <c r="F21"/>
  <c r="O21" s="1"/>
  <c r="X21" s="1"/>
  <c r="AG21" s="1"/>
  <c r="F23"/>
  <c r="O23" s="1"/>
  <c r="F24"/>
  <c r="O24" s="1"/>
  <c r="X24" s="1"/>
  <c r="AG24" s="1"/>
  <c r="F25"/>
  <c r="O25" s="1"/>
  <c r="X25" s="1"/>
  <c r="AG25" s="1"/>
  <c r="F26"/>
  <c r="O26" s="1"/>
  <c r="X26" s="1"/>
  <c r="AG26" s="1"/>
  <c r="F27"/>
  <c r="O27" s="1"/>
  <c r="X27" s="1"/>
  <c r="AG27" s="1"/>
  <c r="F33"/>
  <c r="O33" s="1"/>
  <c r="F34"/>
  <c r="O34" s="1"/>
  <c r="X34" s="1"/>
  <c r="AG34" s="1"/>
  <c r="F35"/>
  <c r="O35" s="1"/>
  <c r="X35" s="1"/>
  <c r="AG35" s="1"/>
  <c r="F36"/>
  <c r="O36" s="1"/>
  <c r="X36" s="1"/>
  <c r="AG36" s="1"/>
  <c r="F38"/>
  <c r="O38" s="1"/>
  <c r="F39"/>
  <c r="O39" s="1"/>
  <c r="X39" s="1"/>
  <c r="AG39" s="1"/>
  <c r="F40"/>
  <c r="O40" s="1"/>
  <c r="X40" s="1"/>
  <c r="AG40" s="1"/>
  <c r="F42"/>
  <c r="O42" s="1"/>
  <c r="F43"/>
  <c r="O43" s="1"/>
  <c r="X43" s="1"/>
  <c r="AG43" s="1"/>
  <c r="F44"/>
  <c r="O44" s="1"/>
  <c r="X44" s="1"/>
  <c r="AG44" s="1"/>
  <c r="F46"/>
  <c r="O46" s="1"/>
  <c r="F47"/>
  <c r="O47" s="1"/>
  <c r="X47" s="1"/>
  <c r="AG47" s="1"/>
  <c r="F48"/>
  <c r="O48" s="1"/>
  <c r="X48" s="1"/>
  <c r="AG48" s="1"/>
  <c r="F49"/>
  <c r="O49" s="1"/>
  <c r="X49" s="1"/>
  <c r="AG49" s="1"/>
  <c r="F50"/>
  <c r="O50" s="1"/>
  <c r="X50" s="1"/>
  <c r="AG50" s="1"/>
  <c r="F51"/>
  <c r="O51" s="1"/>
  <c r="X51" s="1"/>
  <c r="AG51" s="1"/>
  <c r="F52"/>
  <c r="O52" s="1"/>
  <c r="X52" s="1"/>
  <c r="AG52" s="1"/>
  <c r="F53"/>
  <c r="O53" s="1"/>
  <c r="X53" s="1"/>
  <c r="AG53" s="1"/>
  <c r="F54"/>
  <c r="O54" s="1"/>
  <c r="X54" s="1"/>
  <c r="AG54" s="1"/>
  <c r="F55"/>
  <c r="O55" s="1"/>
  <c r="X55" s="1"/>
  <c r="AG55" s="1"/>
  <c r="F56"/>
  <c r="O56" s="1"/>
  <c r="X56" s="1"/>
  <c r="AG56" s="1"/>
  <c r="F57"/>
  <c r="O57" s="1"/>
  <c r="X57" s="1"/>
  <c r="AG57" s="1"/>
  <c r="F58"/>
  <c r="O58" s="1"/>
  <c r="X58" s="1"/>
  <c r="AG58" s="1"/>
  <c r="F60"/>
  <c r="O60" s="1"/>
  <c r="F61"/>
  <c r="O61" s="1"/>
  <c r="X61" s="1"/>
  <c r="AG61" s="1"/>
  <c r="F62"/>
  <c r="O62" s="1"/>
  <c r="X62" s="1"/>
  <c r="AG62" s="1"/>
  <c r="F63"/>
  <c r="O63" s="1"/>
  <c r="X63" s="1"/>
  <c r="AG63" s="1"/>
  <c r="F64"/>
  <c r="O64" s="1"/>
  <c r="X64" s="1"/>
  <c r="AG64" s="1"/>
  <c r="F65"/>
  <c r="O65" s="1"/>
  <c r="X65" s="1"/>
  <c r="AG65" s="1"/>
  <c r="F66"/>
  <c r="O66" s="1"/>
  <c r="X66" s="1"/>
  <c r="AG66" s="1"/>
  <c r="F67"/>
  <c r="O67" s="1"/>
  <c r="X67" s="1"/>
  <c r="AG67" s="1"/>
  <c r="F68"/>
  <c r="O68" s="1"/>
  <c r="X68" s="1"/>
  <c r="AG68" s="1"/>
  <c r="F69"/>
  <c r="O69" s="1"/>
  <c r="X69" s="1"/>
  <c r="AG69" s="1"/>
  <c r="F70"/>
  <c r="O70" s="1"/>
  <c r="X70" s="1"/>
  <c r="AG70" s="1"/>
  <c r="F71"/>
  <c r="O71" s="1"/>
  <c r="X71" s="1"/>
  <c r="AG71" s="1"/>
  <c r="F72"/>
  <c r="O72" s="1"/>
  <c r="X72" s="1"/>
  <c r="AG72" s="1"/>
  <c r="F77"/>
  <c r="F78"/>
  <c r="F79"/>
  <c r="I71" i="2" s="1"/>
  <c r="F80" i="192"/>
  <c r="F81"/>
  <c r="I73" i="2" s="1"/>
  <c r="F82" i="192"/>
  <c r="F83"/>
  <c r="I75" i="2" s="1"/>
  <c r="F84" i="192"/>
  <c r="F85"/>
  <c r="F86"/>
  <c r="F87"/>
  <c r="I79" i="2" s="1"/>
  <c r="F88" i="192"/>
  <c r="F89"/>
  <c r="I81" i="2" s="1"/>
  <c r="F90" i="192"/>
  <c r="F91" i="2"/>
  <c r="F76" i="192"/>
  <c r="F68" i="2" s="1"/>
  <c r="E99" i="192"/>
  <c r="E91" i="2" s="1"/>
  <c r="E76" i="192"/>
  <c r="E68" i="2" s="1"/>
  <c r="D99" i="192"/>
  <c r="D91" i="2" s="1"/>
  <c r="D22" i="192"/>
  <c r="D20" i="2" s="1"/>
  <c r="D76" i="192"/>
  <c r="D68" i="2" s="1"/>
  <c r="F101" i="192"/>
  <c r="H93" i="2" s="1"/>
  <c r="F102" i="192"/>
  <c r="F98"/>
  <c r="F92"/>
  <c r="G84" i="2" s="1"/>
  <c r="F94" i="192"/>
  <c r="I86" i="2" s="1"/>
  <c r="F95" i="192"/>
  <c r="F96"/>
  <c r="I88" i="2" s="1"/>
  <c r="D100" i="192"/>
  <c r="D92" i="2" s="1"/>
  <c r="D97" i="192"/>
  <c r="D89" i="2" s="1"/>
  <c r="D93" i="192"/>
  <c r="D85" i="2" s="1"/>
  <c r="A23" i="35"/>
  <c r="A8" i="192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7"/>
  <c r="A6" i="2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5"/>
  <c r="F87" i="198"/>
  <c r="E87"/>
  <c r="I43"/>
  <c r="I96" s="1"/>
  <c r="E126"/>
  <c r="E165"/>
  <c r="E204"/>
  <c r="E216" s="1"/>
  <c r="E243"/>
  <c r="E255" s="1"/>
  <c r="E256" s="1"/>
  <c r="B8" i="35"/>
  <c r="B68" i="30"/>
  <c r="B66"/>
  <c r="B64"/>
  <c r="B62"/>
  <c r="B415" i="45" s="1"/>
  <c r="B60" i="30"/>
  <c r="B57"/>
  <c r="B55"/>
  <c r="B53"/>
  <c r="B51"/>
  <c r="B49"/>
  <c r="B47"/>
  <c r="B289" i="45" s="1"/>
  <c r="B45" i="30"/>
  <c r="B277" i="45" s="1"/>
  <c r="B42" i="30"/>
  <c r="B40"/>
  <c r="B241" i="45" s="1"/>
  <c r="B38" i="30"/>
  <c r="B36"/>
  <c r="B34"/>
  <c r="B32"/>
  <c r="B29"/>
  <c r="B26"/>
  <c r="B22"/>
  <c r="B19"/>
  <c r="B17"/>
  <c r="B15"/>
  <c r="B13"/>
  <c r="B11"/>
  <c r="B7"/>
  <c r="F126" i="198"/>
  <c r="F204"/>
  <c r="F243"/>
  <c r="F255" s="1"/>
  <c r="F256" s="1"/>
  <c r="F258" s="1"/>
  <c r="F165"/>
  <c r="G87"/>
  <c r="G99" s="1"/>
  <c r="G100" s="1"/>
  <c r="G126"/>
  <c r="G204"/>
  <c r="G243"/>
  <c r="G255" s="1"/>
  <c r="G256" s="1"/>
  <c r="G165"/>
  <c r="E97" i="192"/>
  <c r="F97"/>
  <c r="F89" i="2" s="1"/>
  <c r="E100" i="192"/>
  <c r="E92" i="2" s="1"/>
  <c r="E22" i="192"/>
  <c r="E20" i="2" s="1"/>
  <c r="F100" i="192"/>
  <c r="F92" i="2" s="1"/>
  <c r="F22" i="192"/>
  <c r="F20" i="2" s="1"/>
  <c r="F23" i="234"/>
  <c r="AM23" s="1"/>
  <c r="E98" i="192"/>
  <c r="E90" i="2" s="1"/>
  <c r="D98" i="192"/>
  <c r="D90" i="2" s="1"/>
  <c r="D9" i="192"/>
  <c r="D7" i="2" s="1"/>
  <c r="E9" i="192"/>
  <c r="E7" i="2" s="1"/>
  <c r="D11" i="192"/>
  <c r="D9" i="2" s="1"/>
  <c r="E11" i="192"/>
  <c r="E9" i="2" s="1"/>
  <c r="D12" i="192"/>
  <c r="D10" i="2" s="1"/>
  <c r="E12" i="192"/>
  <c r="E10" i="2" s="1"/>
  <c r="D13" i="192"/>
  <c r="D11" i="2" s="1"/>
  <c r="E13" i="192"/>
  <c r="E11" i="2" s="1"/>
  <c r="D14" i="192"/>
  <c r="D12" i="2" s="1"/>
  <c r="E14" i="192"/>
  <c r="E12" i="2" s="1"/>
  <c r="D15" i="192"/>
  <c r="D13" i="2" s="1"/>
  <c r="E15" i="192"/>
  <c r="E13" i="2" s="1"/>
  <c r="D16" i="192"/>
  <c r="D14" i="2" s="1"/>
  <c r="E16" i="192"/>
  <c r="E14" i="2" s="1"/>
  <c r="D17" i="192"/>
  <c r="D15" i="2" s="1"/>
  <c r="E17" i="192"/>
  <c r="E15" i="2" s="1"/>
  <c r="D18" i="192"/>
  <c r="D16" i="2" s="1"/>
  <c r="E18" i="192"/>
  <c r="E16" i="2" s="1"/>
  <c r="D19" i="192"/>
  <c r="D17" i="2" s="1"/>
  <c r="E19" i="192"/>
  <c r="E17" i="2" s="1"/>
  <c r="D20" i="192"/>
  <c r="D18" i="2" s="1"/>
  <c r="E20" i="192"/>
  <c r="E18" i="2" s="1"/>
  <c r="D21" i="192"/>
  <c r="D19" i="2" s="1"/>
  <c r="E21" i="192"/>
  <c r="E19" i="2" s="1"/>
  <c r="D23" i="192"/>
  <c r="D21" i="2" s="1"/>
  <c r="E23" i="192"/>
  <c r="E21" i="2" s="1"/>
  <c r="D24" i="192"/>
  <c r="D22" i="2" s="1"/>
  <c r="E24" i="192"/>
  <c r="E22" i="2" s="1"/>
  <c r="D25" i="192"/>
  <c r="D23" i="2" s="1"/>
  <c r="E25" i="192"/>
  <c r="E23" i="2" s="1"/>
  <c r="D26" i="192"/>
  <c r="D24" i="2" s="1"/>
  <c r="E26" i="192"/>
  <c r="E24" i="2" s="1"/>
  <c r="D27" i="192"/>
  <c r="D25" i="2" s="1"/>
  <c r="E27" i="192"/>
  <c r="E25" i="2" s="1"/>
  <c r="F32" i="192"/>
  <c r="F27" i="2" s="1"/>
  <c r="D33" i="192"/>
  <c r="D28" i="2" s="1"/>
  <c r="E33" i="192"/>
  <c r="E28" i="2" s="1"/>
  <c r="D34" i="192"/>
  <c r="D29" i="2" s="1"/>
  <c r="E34" i="192"/>
  <c r="E29" i="2" s="1"/>
  <c r="D35" i="192"/>
  <c r="D30" i="2" s="1"/>
  <c r="E35" i="192"/>
  <c r="E30" i="2" s="1"/>
  <c r="D36" i="192"/>
  <c r="D31" i="2" s="1"/>
  <c r="E36" i="192"/>
  <c r="E31" i="2" s="1"/>
  <c r="D38" i="192"/>
  <c r="D33" i="2" s="1"/>
  <c r="E38" i="192"/>
  <c r="E33" i="2" s="1"/>
  <c r="D39" i="192"/>
  <c r="D34" i="2" s="1"/>
  <c r="E39" i="192"/>
  <c r="E34" i="2" s="1"/>
  <c r="D40" i="192"/>
  <c r="D35" i="2" s="1"/>
  <c r="E40" i="192"/>
  <c r="E35" i="2" s="1"/>
  <c r="D42" i="192"/>
  <c r="D37" i="2" s="1"/>
  <c r="E42" i="192"/>
  <c r="E37" i="2" s="1"/>
  <c r="D43" i="192"/>
  <c r="D38" i="2" s="1"/>
  <c r="E43" i="192"/>
  <c r="E38" i="2" s="1"/>
  <c r="D44" i="192"/>
  <c r="D39" i="2" s="1"/>
  <c r="E44" i="192"/>
  <c r="E39" i="2" s="1"/>
  <c r="D46" i="192"/>
  <c r="D41" i="2" s="1"/>
  <c r="E46" i="192"/>
  <c r="E41" i="2" s="1"/>
  <c r="D47" i="192"/>
  <c r="D42" i="2" s="1"/>
  <c r="E47" i="192"/>
  <c r="E42" i="2" s="1"/>
  <c r="D48" i="192"/>
  <c r="D43" i="2" s="1"/>
  <c r="E48" i="192"/>
  <c r="E43" i="2" s="1"/>
  <c r="D49" i="192"/>
  <c r="D44" i="2" s="1"/>
  <c r="E49" i="192"/>
  <c r="E44" i="2" s="1"/>
  <c r="D50" i="192"/>
  <c r="D45" i="2" s="1"/>
  <c r="E50" i="192"/>
  <c r="E45" i="2" s="1"/>
  <c r="D51" i="192"/>
  <c r="D46" i="2" s="1"/>
  <c r="E51" i="192"/>
  <c r="E46" i="2" s="1"/>
  <c r="D52" i="192"/>
  <c r="D47" i="2" s="1"/>
  <c r="E52" i="192"/>
  <c r="E47" i="2" s="1"/>
  <c r="D53" i="192"/>
  <c r="D48" i="2" s="1"/>
  <c r="E53" i="192"/>
  <c r="E48" i="2" s="1"/>
  <c r="D54" i="192"/>
  <c r="D49" i="2" s="1"/>
  <c r="E54" i="192"/>
  <c r="E49" i="2" s="1"/>
  <c r="D55" i="192"/>
  <c r="D50" i="2" s="1"/>
  <c r="E55" i="192"/>
  <c r="E50" i="2" s="1"/>
  <c r="D56" i="192"/>
  <c r="D51" i="2" s="1"/>
  <c r="E56" i="192"/>
  <c r="E51" i="2" s="1"/>
  <c r="D57" i="192"/>
  <c r="D52" i="2" s="1"/>
  <c r="E57" i="192"/>
  <c r="E52" i="2" s="1"/>
  <c r="D58" i="192"/>
  <c r="D53" i="2" s="1"/>
  <c r="E58" i="192"/>
  <c r="E53" i="2" s="1"/>
  <c r="D60" i="192"/>
  <c r="D55" i="2" s="1"/>
  <c r="E60" i="192"/>
  <c r="E55" i="2" s="1"/>
  <c r="D61" i="192"/>
  <c r="D56" i="2" s="1"/>
  <c r="E61" i="192"/>
  <c r="E56" i="2" s="1"/>
  <c r="D62" i="192"/>
  <c r="D57" i="2" s="1"/>
  <c r="E62" i="192"/>
  <c r="E57" i="2" s="1"/>
  <c r="D63" i="192"/>
  <c r="D58" i="2" s="1"/>
  <c r="E63" i="192"/>
  <c r="E58" i="2" s="1"/>
  <c r="D64" i="192"/>
  <c r="D59" i="2" s="1"/>
  <c r="E64" i="192"/>
  <c r="E59" i="2" s="1"/>
  <c r="D65" i="192"/>
  <c r="D60" i="2" s="1"/>
  <c r="E65" i="192"/>
  <c r="E60" i="2" s="1"/>
  <c r="D66" i="192"/>
  <c r="D61" i="2" s="1"/>
  <c r="E66" i="192"/>
  <c r="E61" i="2" s="1"/>
  <c r="D67" i="192"/>
  <c r="D62" i="2" s="1"/>
  <c r="E67" i="192"/>
  <c r="E62" i="2" s="1"/>
  <c r="D68" i="192"/>
  <c r="D63" i="2" s="1"/>
  <c r="E68" i="192"/>
  <c r="E63" i="2" s="1"/>
  <c r="D69" i="192"/>
  <c r="D64" i="2" s="1"/>
  <c r="E69" i="192"/>
  <c r="E64" i="2" s="1"/>
  <c r="D70" i="192"/>
  <c r="D65" i="2" s="1"/>
  <c r="E70" i="192"/>
  <c r="E65" i="2" s="1"/>
  <c r="D71" i="192"/>
  <c r="D66" i="2" s="1"/>
  <c r="E71" i="192"/>
  <c r="E66" i="2" s="1"/>
  <c r="D72" i="192"/>
  <c r="D67" i="2" s="1"/>
  <c r="E72" i="192"/>
  <c r="E67" i="2" s="1"/>
  <c r="D77" i="192"/>
  <c r="D69" i="2" s="1"/>
  <c r="E77" i="192"/>
  <c r="E69" i="2" s="1"/>
  <c r="D78" i="192"/>
  <c r="D70" i="2" s="1"/>
  <c r="E78" i="192"/>
  <c r="E70" i="2" s="1"/>
  <c r="D79" i="192"/>
  <c r="D71" i="2" s="1"/>
  <c r="E79" i="192"/>
  <c r="E71" i="2" s="1"/>
  <c r="D80" i="192"/>
  <c r="D72" i="2" s="1"/>
  <c r="E80" i="192"/>
  <c r="E72" i="2" s="1"/>
  <c r="D81" i="192"/>
  <c r="D73" i="2" s="1"/>
  <c r="E81" i="192"/>
  <c r="E73" i="2" s="1"/>
  <c r="D82" i="192"/>
  <c r="D74" i="2" s="1"/>
  <c r="E82" i="192"/>
  <c r="E74" i="2" s="1"/>
  <c r="D83" i="192"/>
  <c r="D75" i="2" s="1"/>
  <c r="E83" i="192"/>
  <c r="E75" i="2" s="1"/>
  <c r="D84" i="192"/>
  <c r="D76" i="2" s="1"/>
  <c r="E84" i="192"/>
  <c r="E76" i="2" s="1"/>
  <c r="D85" i="192"/>
  <c r="D77" i="2" s="1"/>
  <c r="E85" i="192"/>
  <c r="E77" i="2" s="1"/>
  <c r="D86" i="192"/>
  <c r="D78" i="2" s="1"/>
  <c r="E86" i="192"/>
  <c r="E78" i="2" s="1"/>
  <c r="D87" i="192"/>
  <c r="D79" i="2" s="1"/>
  <c r="E87" i="192"/>
  <c r="E79" i="2" s="1"/>
  <c r="D88" i="192"/>
  <c r="D80" i="2" s="1"/>
  <c r="E88" i="192"/>
  <c r="E80" i="2" s="1"/>
  <c r="D89" i="192"/>
  <c r="D81" i="2" s="1"/>
  <c r="E89" i="192"/>
  <c r="E81" i="2" s="1"/>
  <c r="D90" i="192"/>
  <c r="D82" i="2" s="1"/>
  <c r="E90" i="192"/>
  <c r="E82" i="2" s="1"/>
  <c r="D92" i="192"/>
  <c r="D84" i="2" s="1"/>
  <c r="E92" i="192"/>
  <c r="E84" i="2" s="1"/>
  <c r="D94" i="192"/>
  <c r="D86" i="2" s="1"/>
  <c r="E94" i="192"/>
  <c r="E86" i="2" s="1"/>
  <c r="D95" i="192"/>
  <c r="D87" i="2" s="1"/>
  <c r="E95" i="192"/>
  <c r="E87" i="2" s="1"/>
  <c r="D96" i="192"/>
  <c r="D88" i="2" s="1"/>
  <c r="E96" i="192"/>
  <c r="E88" i="2" s="1"/>
  <c r="D101" i="192"/>
  <c r="D93" i="2" s="1"/>
  <c r="E101" i="192"/>
  <c r="E93" i="2" s="1"/>
  <c r="D102" i="192"/>
  <c r="D94" i="2" s="1"/>
  <c r="E102" i="192"/>
  <c r="E94" i="2" s="1"/>
  <c r="B8" i="192"/>
  <c r="B6" i="2" s="1"/>
  <c r="B9" i="192"/>
  <c r="B7" i="2" s="1"/>
  <c r="B10" i="192"/>
  <c r="B8" i="2" s="1"/>
  <c r="B11" i="192"/>
  <c r="B9" i="2" s="1"/>
  <c r="B12" i="192"/>
  <c r="B10" i="2" s="1"/>
  <c r="B13" i="192"/>
  <c r="B11" i="2" s="1"/>
  <c r="B14" i="192"/>
  <c r="B12" i="2" s="1"/>
  <c r="B15" i="192"/>
  <c r="B13" i="2" s="1"/>
  <c r="B16" i="192"/>
  <c r="B14" i="2" s="1"/>
  <c r="B17" i="192"/>
  <c r="B15" i="2" s="1"/>
  <c r="B18" i="192"/>
  <c r="B16" i="2" s="1"/>
  <c r="B19" i="192"/>
  <c r="B17" i="2" s="1"/>
  <c r="B20" i="192"/>
  <c r="B18" i="2" s="1"/>
  <c r="B21" i="192"/>
  <c r="B19" i="2" s="1"/>
  <c r="B22" i="192"/>
  <c r="B20" i="2" s="1"/>
  <c r="B23" i="192"/>
  <c r="B21" i="2" s="1"/>
  <c r="B24" i="192"/>
  <c r="B22" i="2" s="1"/>
  <c r="B25" i="192"/>
  <c r="B23" i="2" s="1"/>
  <c r="B26" i="192"/>
  <c r="B24" i="2" s="1"/>
  <c r="B27" i="192"/>
  <c r="B25" i="2" s="1"/>
  <c r="B31" i="192"/>
  <c r="B26" i="2" s="1"/>
  <c r="B32" i="192"/>
  <c r="B27" i="2" s="1"/>
  <c r="B33" i="192"/>
  <c r="B28" i="2" s="1"/>
  <c r="B34" i="192"/>
  <c r="B29" i="2" s="1"/>
  <c r="B35" i="192"/>
  <c r="B30" i="2" s="1"/>
  <c r="B36" i="192"/>
  <c r="B31" i="2" s="1"/>
  <c r="B37" i="192"/>
  <c r="B32" i="2" s="1"/>
  <c r="B38" i="192"/>
  <c r="B33" i="2" s="1"/>
  <c r="B39" i="192"/>
  <c r="B34" i="2" s="1"/>
  <c r="B40" i="192"/>
  <c r="B35" i="2" s="1"/>
  <c r="B41" i="192"/>
  <c r="B36" i="2" s="1"/>
  <c r="B42" i="192"/>
  <c r="B37" i="2" s="1"/>
  <c r="B43" i="192"/>
  <c r="B38" i="2" s="1"/>
  <c r="B44" i="192"/>
  <c r="B39" i="2" s="1"/>
  <c r="B45" i="192"/>
  <c r="B40" i="2" s="1"/>
  <c r="B46" i="192"/>
  <c r="B41" i="2" s="1"/>
  <c r="B47" i="192"/>
  <c r="B42" i="2" s="1"/>
  <c r="B48" i="192"/>
  <c r="B43" i="2" s="1"/>
  <c r="B49" i="192"/>
  <c r="B44" i="2" s="1"/>
  <c r="B50" i="192"/>
  <c r="B45" i="2" s="1"/>
  <c r="B51" i="192"/>
  <c r="B46" i="2" s="1"/>
  <c r="B52" i="192"/>
  <c r="B47" i="2" s="1"/>
  <c r="B53" i="192"/>
  <c r="B48" i="2" s="1"/>
  <c r="B54" i="192"/>
  <c r="B49" i="2" s="1"/>
  <c r="B55" i="192"/>
  <c r="B50" i="2" s="1"/>
  <c r="B56" i="192"/>
  <c r="B51" i="2" s="1"/>
  <c r="B57" i="192"/>
  <c r="B52" i="2" s="1"/>
  <c r="B58" i="192"/>
  <c r="B53" i="2" s="1"/>
  <c r="B59" i="192"/>
  <c r="B54" i="2" s="1"/>
  <c r="B60" i="192"/>
  <c r="B55" i="2" s="1"/>
  <c r="B61" i="192"/>
  <c r="B56" i="2" s="1"/>
  <c r="B62" i="192"/>
  <c r="B57" i="2" s="1"/>
  <c r="B63" i="192"/>
  <c r="B58" i="2" s="1"/>
  <c r="B64" i="192"/>
  <c r="B59" i="2" s="1"/>
  <c r="B65" i="192"/>
  <c r="B60" i="2" s="1"/>
  <c r="B66" i="192"/>
  <c r="B61" i="2" s="1"/>
  <c r="B67" i="192"/>
  <c r="B62" i="2" s="1"/>
  <c r="B68" i="192"/>
  <c r="B63" i="2" s="1"/>
  <c r="B69" i="192"/>
  <c r="B64" i="2" s="1"/>
  <c r="B70" i="192"/>
  <c r="B65" i="2" s="1"/>
  <c r="B71" i="192"/>
  <c r="B66" i="2" s="1"/>
  <c r="B72" i="192"/>
  <c r="B67" i="2" s="1"/>
  <c r="B76" i="192"/>
  <c r="B68" i="2" s="1"/>
  <c r="B77" i="192"/>
  <c r="B69" i="2" s="1"/>
  <c r="B78" i="192"/>
  <c r="B70" i="2" s="1"/>
  <c r="B79" i="192"/>
  <c r="B71" i="2" s="1"/>
  <c r="B80" i="192"/>
  <c r="B72" i="2" s="1"/>
  <c r="B81" i="192"/>
  <c r="B73" i="2" s="1"/>
  <c r="B82" i="192"/>
  <c r="B74" i="2" s="1"/>
  <c r="B83" i="192"/>
  <c r="B75" i="2" s="1"/>
  <c r="B84" i="192"/>
  <c r="B76" i="2" s="1"/>
  <c r="B85" i="192"/>
  <c r="B77" i="2" s="1"/>
  <c r="B86" i="192"/>
  <c r="B78" i="2" s="1"/>
  <c r="B87" i="192"/>
  <c r="B79" i="2" s="1"/>
  <c r="B88" i="192"/>
  <c r="B80" i="2" s="1"/>
  <c r="B89" i="192"/>
  <c r="B81" i="2" s="1"/>
  <c r="B90" i="192"/>
  <c r="B82" i="2" s="1"/>
  <c r="B91" i="192"/>
  <c r="B83" i="2" s="1"/>
  <c r="B92" i="192"/>
  <c r="B84" i="2" s="1"/>
  <c r="B93" i="192"/>
  <c r="B85" i="2" s="1"/>
  <c r="B94" i="192"/>
  <c r="B86" i="2" s="1"/>
  <c r="B95" i="192"/>
  <c r="B87" i="2" s="1"/>
  <c r="B96" i="192"/>
  <c r="B88" i="2" s="1"/>
  <c r="B97" i="192"/>
  <c r="B89" i="2" s="1"/>
  <c r="B98" i="192"/>
  <c r="B90" i="2" s="1"/>
  <c r="B99" i="192"/>
  <c r="B91" i="2" s="1"/>
  <c r="B100" i="192"/>
  <c r="B92" i="2" s="1"/>
  <c r="B101" i="192"/>
  <c r="B93" i="2" s="1"/>
  <c r="B102" i="192"/>
  <c r="B94" i="2" s="1"/>
  <c r="B103" i="192"/>
  <c r="B95" i="2" s="1"/>
  <c r="A97" i="98"/>
  <c r="A92"/>
  <c r="A93"/>
  <c r="A94"/>
  <c r="A95"/>
  <c r="A96"/>
  <c r="C5" i="30"/>
  <c r="N150" i="198"/>
  <c r="B41" i="54"/>
  <c r="B6" i="35"/>
  <c r="E5" i="234" s="1"/>
  <c r="AL5" s="1"/>
  <c r="C482" i="45"/>
  <c r="D482"/>
  <c r="E482"/>
  <c r="C483"/>
  <c r="D483"/>
  <c r="E483"/>
  <c r="A483"/>
  <c r="A484"/>
  <c r="A482"/>
  <c r="A20" i="35"/>
  <c r="A21"/>
  <c r="A19"/>
  <c r="B32" i="135"/>
  <c r="B29"/>
  <c r="B26"/>
  <c r="B23"/>
  <c r="B21"/>
  <c r="B20"/>
  <c r="B12"/>
  <c r="B11"/>
  <c r="B9"/>
  <c r="B8"/>
  <c r="B5"/>
  <c r="A1" i="2"/>
  <c r="L176" i="60"/>
  <c r="L175"/>
  <c r="L174"/>
  <c r="H176"/>
  <c r="H175"/>
  <c r="H174"/>
  <c r="D176"/>
  <c r="D175"/>
  <c r="D174"/>
  <c r="L171"/>
  <c r="L170"/>
  <c r="L169"/>
  <c r="H171"/>
  <c r="H170"/>
  <c r="H169"/>
  <c r="D171"/>
  <c r="D170"/>
  <c r="D169"/>
  <c r="L166"/>
  <c r="L165"/>
  <c r="L164"/>
  <c r="H166"/>
  <c r="H165"/>
  <c r="H164"/>
  <c r="D166"/>
  <c r="D165"/>
  <c r="D164"/>
  <c r="L161"/>
  <c r="L160"/>
  <c r="L159"/>
  <c r="H161"/>
  <c r="H160"/>
  <c r="H159"/>
  <c r="D161"/>
  <c r="D160"/>
  <c r="D159"/>
  <c r="L156"/>
  <c r="L155"/>
  <c r="L154"/>
  <c r="H156"/>
  <c r="H155"/>
  <c r="H154"/>
  <c r="D156"/>
  <c r="D155"/>
  <c r="D154"/>
  <c r="L151"/>
  <c r="L150"/>
  <c r="L149"/>
  <c r="H151"/>
  <c r="H150"/>
  <c r="H149"/>
  <c r="D151"/>
  <c r="D150"/>
  <c r="D149"/>
  <c r="L145"/>
  <c r="L144"/>
  <c r="L143"/>
  <c r="H145"/>
  <c r="H144"/>
  <c r="H143"/>
  <c r="D145"/>
  <c r="D144"/>
  <c r="D143"/>
  <c r="L140"/>
  <c r="L139"/>
  <c r="L138"/>
  <c r="L137"/>
  <c r="H140"/>
  <c r="H139"/>
  <c r="H138"/>
  <c r="H137"/>
  <c r="D140"/>
  <c r="D139"/>
  <c r="D138"/>
  <c r="D137"/>
  <c r="L134"/>
  <c r="L133"/>
  <c r="L132"/>
  <c r="L131"/>
  <c r="H134"/>
  <c r="H133"/>
  <c r="H132"/>
  <c r="H131"/>
  <c r="D134"/>
  <c r="D133"/>
  <c r="D132"/>
  <c r="D131"/>
  <c r="L128"/>
  <c r="H128"/>
  <c r="D128"/>
  <c r="L121"/>
  <c r="L120"/>
  <c r="L119"/>
  <c r="H121"/>
  <c r="H120"/>
  <c r="H119"/>
  <c r="D121"/>
  <c r="D120"/>
  <c r="D119"/>
  <c r="L115"/>
  <c r="L114"/>
  <c r="L113"/>
  <c r="H115"/>
  <c r="H114"/>
  <c r="H113"/>
  <c r="D115"/>
  <c r="D114"/>
  <c r="D113"/>
  <c r="L109"/>
  <c r="L108"/>
  <c r="L107"/>
  <c r="H109"/>
  <c r="H108"/>
  <c r="H107"/>
  <c r="D109"/>
  <c r="D108"/>
  <c r="D107"/>
  <c r="L104"/>
  <c r="L103"/>
  <c r="L102"/>
  <c r="H104"/>
  <c r="H103"/>
  <c r="H102"/>
  <c r="D104"/>
  <c r="D103"/>
  <c r="D102"/>
  <c r="L99"/>
  <c r="L98"/>
  <c r="L97"/>
  <c r="H99"/>
  <c r="H98"/>
  <c r="H97"/>
  <c r="D99"/>
  <c r="D98"/>
  <c r="D97"/>
  <c r="L94"/>
  <c r="L93"/>
  <c r="L92"/>
  <c r="H94"/>
  <c r="H93"/>
  <c r="H92"/>
  <c r="D94"/>
  <c r="D93"/>
  <c r="D92"/>
  <c r="L88"/>
  <c r="L87"/>
  <c r="L86"/>
  <c r="H88"/>
  <c r="H87"/>
  <c r="H86"/>
  <c r="D88"/>
  <c r="D87"/>
  <c r="D86"/>
  <c r="L83"/>
  <c r="L82"/>
  <c r="L81"/>
  <c r="H83"/>
  <c r="H82"/>
  <c r="H81"/>
  <c r="D83"/>
  <c r="D82"/>
  <c r="D81"/>
  <c r="L78"/>
  <c r="L77"/>
  <c r="L76"/>
  <c r="H78"/>
  <c r="H77"/>
  <c r="H76"/>
  <c r="D78"/>
  <c r="D77"/>
  <c r="D76"/>
  <c r="L73"/>
  <c r="L72"/>
  <c r="L71"/>
  <c r="H73"/>
  <c r="H72"/>
  <c r="H71"/>
  <c r="D73"/>
  <c r="D72"/>
  <c r="D71"/>
  <c r="L67"/>
  <c r="L66"/>
  <c r="L65"/>
  <c r="L64"/>
  <c r="H67"/>
  <c r="H66"/>
  <c r="H65"/>
  <c r="H64"/>
  <c r="D67"/>
  <c r="D66"/>
  <c r="D65"/>
  <c r="D64"/>
  <c r="L61"/>
  <c r="L60"/>
  <c r="L59"/>
  <c r="L58"/>
  <c r="H61"/>
  <c r="H60"/>
  <c r="H59"/>
  <c r="H58"/>
  <c r="D61"/>
  <c r="D60"/>
  <c r="D59"/>
  <c r="D58"/>
  <c r="L55"/>
  <c r="L54"/>
  <c r="L53"/>
  <c r="L52"/>
  <c r="L51"/>
  <c r="L50"/>
  <c r="H55"/>
  <c r="H54"/>
  <c r="H53"/>
  <c r="H52"/>
  <c r="H51"/>
  <c r="H50"/>
  <c r="D55"/>
  <c r="D54"/>
  <c r="D53"/>
  <c r="D52"/>
  <c r="D51"/>
  <c r="D50"/>
  <c r="L46"/>
  <c r="L45"/>
  <c r="L44"/>
  <c r="L43"/>
  <c r="L42"/>
  <c r="D46"/>
  <c r="D45"/>
  <c r="D44"/>
  <c r="D43"/>
  <c r="D42"/>
  <c r="L38"/>
  <c r="L37"/>
  <c r="L36"/>
  <c r="H38"/>
  <c r="H37"/>
  <c r="H36"/>
  <c r="D38"/>
  <c r="D37"/>
  <c r="D36"/>
  <c r="L33"/>
  <c r="L32"/>
  <c r="L31"/>
  <c r="H33"/>
  <c r="H32"/>
  <c r="H31"/>
  <c r="D33"/>
  <c r="D32"/>
  <c r="D31"/>
  <c r="L28"/>
  <c r="L27"/>
  <c r="L26"/>
  <c r="H28"/>
  <c r="H27"/>
  <c r="H26"/>
  <c r="D28"/>
  <c r="D27"/>
  <c r="D26"/>
  <c r="L21"/>
  <c r="L20"/>
  <c r="L19"/>
  <c r="L18"/>
  <c r="H21"/>
  <c r="H20"/>
  <c r="H19"/>
  <c r="H18"/>
  <c r="D21"/>
  <c r="D20"/>
  <c r="D19"/>
  <c r="D18"/>
  <c r="H14"/>
  <c r="H13"/>
  <c r="H12"/>
  <c r="H11"/>
  <c r="H10"/>
  <c r="D14"/>
  <c r="D13"/>
  <c r="D12"/>
  <c r="D11"/>
  <c r="D10"/>
  <c r="P10"/>
  <c r="I27" i="135"/>
  <c r="I24"/>
  <c r="G66" i="198"/>
  <c r="F66"/>
  <c r="F183" s="1"/>
  <c r="E66"/>
  <c r="E183" s="1"/>
  <c r="A65" i="191"/>
  <c r="C6" i="98"/>
  <c r="A6"/>
  <c r="A1" i="188"/>
  <c r="J40" i="198"/>
  <c r="I38"/>
  <c r="J37"/>
  <c r="O169" i="45"/>
  <c r="N169"/>
  <c r="M169"/>
  <c r="L169"/>
  <c r="K169"/>
  <c r="J169"/>
  <c r="I169"/>
  <c r="H169"/>
  <c r="G169"/>
  <c r="O145"/>
  <c r="N145"/>
  <c r="M145"/>
  <c r="L145"/>
  <c r="K145"/>
  <c r="J145"/>
  <c r="I145"/>
  <c r="H145"/>
  <c r="G145"/>
  <c r="O121"/>
  <c r="N121"/>
  <c r="M121"/>
  <c r="L121"/>
  <c r="K121"/>
  <c r="J121"/>
  <c r="I121"/>
  <c r="H121"/>
  <c r="G121"/>
  <c r="O91"/>
  <c r="N91"/>
  <c r="M91"/>
  <c r="L91"/>
  <c r="K91"/>
  <c r="J91"/>
  <c r="I91"/>
  <c r="H91"/>
  <c r="G91"/>
  <c r="O79"/>
  <c r="N79"/>
  <c r="M79"/>
  <c r="L79"/>
  <c r="K79"/>
  <c r="J79"/>
  <c r="I79"/>
  <c r="H79"/>
  <c r="G79"/>
  <c r="O67"/>
  <c r="N67"/>
  <c r="M67"/>
  <c r="L67"/>
  <c r="K67"/>
  <c r="J67"/>
  <c r="I67"/>
  <c r="H67"/>
  <c r="G67"/>
  <c r="O55"/>
  <c r="N55"/>
  <c r="M55"/>
  <c r="L55"/>
  <c r="K55"/>
  <c r="J55"/>
  <c r="I55"/>
  <c r="H55"/>
  <c r="G55"/>
  <c r="O31"/>
  <c r="N31"/>
  <c r="M31"/>
  <c r="L31"/>
  <c r="K31"/>
  <c r="J31"/>
  <c r="I31"/>
  <c r="H31"/>
  <c r="G31"/>
  <c r="N7"/>
  <c r="O7"/>
  <c r="M7"/>
  <c r="K7"/>
  <c r="L7"/>
  <c r="J7"/>
  <c r="H7"/>
  <c r="I7"/>
  <c r="G7"/>
  <c r="O223" i="198"/>
  <c r="N223"/>
  <c r="M223"/>
  <c r="L223"/>
  <c r="K223"/>
  <c r="J223"/>
  <c r="I223"/>
  <c r="H223"/>
  <c r="G223"/>
  <c r="F223"/>
  <c r="E223"/>
  <c r="D223"/>
  <c r="C223"/>
  <c r="O184"/>
  <c r="N184"/>
  <c r="M184"/>
  <c r="L184"/>
  <c r="K184"/>
  <c r="J184"/>
  <c r="I184"/>
  <c r="H184"/>
  <c r="G184"/>
  <c r="F184"/>
  <c r="E184"/>
  <c r="D184"/>
  <c r="C184"/>
  <c r="O145"/>
  <c r="N145"/>
  <c r="M145"/>
  <c r="L145"/>
  <c r="K145"/>
  <c r="J145"/>
  <c r="I145"/>
  <c r="H145"/>
  <c r="G145"/>
  <c r="F145"/>
  <c r="E145"/>
  <c r="D145"/>
  <c r="C145"/>
  <c r="O106"/>
  <c r="N106"/>
  <c r="M106"/>
  <c r="L106"/>
  <c r="K106"/>
  <c r="J106"/>
  <c r="I106"/>
  <c r="H106"/>
  <c r="G106"/>
  <c r="F106"/>
  <c r="E106"/>
  <c r="D106"/>
  <c r="C106"/>
  <c r="D16"/>
  <c r="C66"/>
  <c r="C144" s="1"/>
  <c r="D66"/>
  <c r="D183" s="1"/>
  <c r="H66"/>
  <c r="H222" s="1"/>
  <c r="I66"/>
  <c r="I144" s="1"/>
  <c r="J66"/>
  <c r="J183" s="1"/>
  <c r="K66"/>
  <c r="K183" s="1"/>
  <c r="L66"/>
  <c r="L144" s="1"/>
  <c r="M66"/>
  <c r="M222" s="1"/>
  <c r="N66"/>
  <c r="N144" s="1"/>
  <c r="O66"/>
  <c r="C67"/>
  <c r="D67"/>
  <c r="E67"/>
  <c r="F67"/>
  <c r="G67"/>
  <c r="H67"/>
  <c r="I67"/>
  <c r="J67"/>
  <c r="K67"/>
  <c r="L67"/>
  <c r="M67"/>
  <c r="N67"/>
  <c r="O67"/>
  <c r="B69"/>
  <c r="B186" s="1"/>
  <c r="C69"/>
  <c r="D69"/>
  <c r="D186" s="1"/>
  <c r="E69"/>
  <c r="F69"/>
  <c r="F108" s="1"/>
  <c r="F264" s="1"/>
  <c r="G69"/>
  <c r="G147" s="1"/>
  <c r="J69"/>
  <c r="J147" s="1"/>
  <c r="K69"/>
  <c r="L69"/>
  <c r="L186" s="1"/>
  <c r="M69"/>
  <c r="M186" s="1"/>
  <c r="N69"/>
  <c r="N147" s="1"/>
  <c r="O69"/>
  <c r="O225" s="1"/>
  <c r="K189"/>
  <c r="L150"/>
  <c r="B74"/>
  <c r="B152" s="1"/>
  <c r="C74"/>
  <c r="D74"/>
  <c r="D152" s="1"/>
  <c r="E74"/>
  <c r="F74"/>
  <c r="F230" s="1"/>
  <c r="G74"/>
  <c r="B75"/>
  <c r="B192" s="1"/>
  <c r="C75"/>
  <c r="D75"/>
  <c r="D192" s="1"/>
  <c r="E75"/>
  <c r="E153" s="1"/>
  <c r="F75"/>
  <c r="F231" s="1"/>
  <c r="G75"/>
  <c r="G231" s="1"/>
  <c r="C76"/>
  <c r="C193" s="1"/>
  <c r="D76"/>
  <c r="D193" s="1"/>
  <c r="C77"/>
  <c r="C194" s="1"/>
  <c r="D77"/>
  <c r="D155" s="1"/>
  <c r="C78"/>
  <c r="D78"/>
  <c r="C79"/>
  <c r="C235" s="1"/>
  <c r="D79"/>
  <c r="C80"/>
  <c r="C236" s="1"/>
  <c r="D80"/>
  <c r="D158" s="1"/>
  <c r="C81"/>
  <c r="D81"/>
  <c r="D159" s="1"/>
  <c r="C82"/>
  <c r="C199" s="1"/>
  <c r="D82"/>
  <c r="C83"/>
  <c r="C161" s="1"/>
  <c r="D83"/>
  <c r="D122" s="1"/>
  <c r="D278" s="1"/>
  <c r="C84"/>
  <c r="C201" s="1"/>
  <c r="D84"/>
  <c r="D240" s="1"/>
  <c r="C85"/>
  <c r="C202" s="1"/>
  <c r="D85"/>
  <c r="C86"/>
  <c r="C164" s="1"/>
  <c r="D86"/>
  <c r="D164" s="1"/>
  <c r="J86"/>
  <c r="J203" s="1"/>
  <c r="K86"/>
  <c r="K203" s="1"/>
  <c r="L86"/>
  <c r="L125" s="1"/>
  <c r="L281" s="1"/>
  <c r="M86"/>
  <c r="N86"/>
  <c r="O86"/>
  <c r="B87"/>
  <c r="B126" s="1"/>
  <c r="B282" s="1"/>
  <c r="C87"/>
  <c r="C165" s="1"/>
  <c r="D87"/>
  <c r="D204" s="1"/>
  <c r="I87"/>
  <c r="J87"/>
  <c r="J204" s="1"/>
  <c r="K87"/>
  <c r="K126" s="1"/>
  <c r="K282" s="1"/>
  <c r="L87"/>
  <c r="L243" s="1"/>
  <c r="M87"/>
  <c r="M204" s="1"/>
  <c r="N87"/>
  <c r="N165" s="1"/>
  <c r="O87"/>
  <c r="B88"/>
  <c r="B127" s="1"/>
  <c r="B283" s="1"/>
  <c r="C88"/>
  <c r="C205" s="1"/>
  <c r="D88"/>
  <c r="D205" s="1"/>
  <c r="E88"/>
  <c r="E205" s="1"/>
  <c r="F88"/>
  <c r="F244" s="1"/>
  <c r="G88"/>
  <c r="G205" s="1"/>
  <c r="C89"/>
  <c r="C128" s="1"/>
  <c r="C284" s="1"/>
  <c r="D89"/>
  <c r="D128" s="1"/>
  <c r="D284" s="1"/>
  <c r="C90"/>
  <c r="C168" s="1"/>
  <c r="D90"/>
  <c r="D168" s="1"/>
  <c r="C91"/>
  <c r="C169" s="1"/>
  <c r="D91"/>
  <c r="D208" s="1"/>
  <c r="C92"/>
  <c r="C170" s="1"/>
  <c r="D92"/>
  <c r="C93"/>
  <c r="C171" s="1"/>
  <c r="D93"/>
  <c r="C94"/>
  <c r="C133" s="1"/>
  <c r="C289" s="1"/>
  <c r="D94"/>
  <c r="D133" s="1"/>
  <c r="D289" s="1"/>
  <c r="C95"/>
  <c r="C212" s="1"/>
  <c r="D95"/>
  <c r="D251" s="1"/>
  <c r="C96"/>
  <c r="C135" s="1"/>
  <c r="C291" s="1"/>
  <c r="D96"/>
  <c r="D135" s="1"/>
  <c r="D291" s="1"/>
  <c r="C97"/>
  <c r="D97"/>
  <c r="D136" s="1"/>
  <c r="D292" s="1"/>
  <c r="C98"/>
  <c r="D98"/>
  <c r="D215" s="1"/>
  <c r="C99"/>
  <c r="C255" s="1"/>
  <c r="B32"/>
  <c r="B31"/>
  <c r="B44" s="1"/>
  <c r="B98" s="1"/>
  <c r="B254" s="1"/>
  <c r="B30"/>
  <c r="B43" s="1"/>
  <c r="B97" s="1"/>
  <c r="B29"/>
  <c r="B28"/>
  <c r="B23"/>
  <c r="B24"/>
  <c r="B37" s="1"/>
  <c r="B91" s="1"/>
  <c r="B25"/>
  <c r="B26"/>
  <c r="B27"/>
  <c r="B81" s="1"/>
  <c r="B198" s="1"/>
  <c r="B22"/>
  <c r="A2"/>
  <c r="O228"/>
  <c r="O189"/>
  <c r="O150"/>
  <c r="J228"/>
  <c r="J150"/>
  <c r="G222"/>
  <c r="G183"/>
  <c r="G105"/>
  <c r="G261" s="1"/>
  <c r="G144"/>
  <c r="K228"/>
  <c r="K150"/>
  <c r="J186"/>
  <c r="N228"/>
  <c r="N189"/>
  <c r="L228"/>
  <c r="L189"/>
  <c r="E144"/>
  <c r="J189"/>
  <c r="M228"/>
  <c r="M189"/>
  <c r="M150"/>
  <c r="F222"/>
  <c r="F105"/>
  <c r="F261" s="1"/>
  <c r="B7" i="191"/>
  <c r="A7"/>
  <c r="N6"/>
  <c r="E7"/>
  <c r="H7"/>
  <c r="E474" i="45"/>
  <c r="D474"/>
  <c r="C474"/>
  <c r="F474" s="1"/>
  <c r="I474" s="1"/>
  <c r="L474" s="1"/>
  <c r="O474" s="1"/>
  <c r="R474" s="1"/>
  <c r="E462"/>
  <c r="D462"/>
  <c r="C462"/>
  <c r="F462" s="1"/>
  <c r="I462" s="1"/>
  <c r="L462" s="1"/>
  <c r="O462" s="1"/>
  <c r="R462" s="1"/>
  <c r="E450"/>
  <c r="D450"/>
  <c r="C450"/>
  <c r="F450" s="1"/>
  <c r="I450" s="1"/>
  <c r="L450" s="1"/>
  <c r="O450" s="1"/>
  <c r="R450" s="1"/>
  <c r="E432"/>
  <c r="D432"/>
  <c r="C432"/>
  <c r="F432" s="1"/>
  <c r="I432" s="1"/>
  <c r="L432" s="1"/>
  <c r="O432" s="1"/>
  <c r="R432" s="1"/>
  <c r="E420"/>
  <c r="D420"/>
  <c r="C420"/>
  <c r="F420" s="1"/>
  <c r="I420" s="1"/>
  <c r="L420" s="1"/>
  <c r="O420" s="1"/>
  <c r="R420" s="1"/>
  <c r="E408"/>
  <c r="D408"/>
  <c r="C408"/>
  <c r="F408" s="1"/>
  <c r="I408" s="1"/>
  <c r="L408" s="1"/>
  <c r="O408" s="1"/>
  <c r="R408" s="1"/>
  <c r="E396"/>
  <c r="D396"/>
  <c r="C396"/>
  <c r="F396" s="1"/>
  <c r="I396" s="1"/>
  <c r="L396" s="1"/>
  <c r="O396" s="1"/>
  <c r="R396" s="1"/>
  <c r="E372"/>
  <c r="D372"/>
  <c r="C372"/>
  <c r="F372" s="1"/>
  <c r="I372" s="1"/>
  <c r="L372" s="1"/>
  <c r="O372" s="1"/>
  <c r="R372" s="1"/>
  <c r="E360"/>
  <c r="D360"/>
  <c r="C360"/>
  <c r="F360" s="1"/>
  <c r="I360" s="1"/>
  <c r="L360" s="1"/>
  <c r="O360" s="1"/>
  <c r="R360" s="1"/>
  <c r="E318"/>
  <c r="D318"/>
  <c r="C318"/>
  <c r="F318" s="1"/>
  <c r="I318" s="1"/>
  <c r="L318" s="1"/>
  <c r="O318" s="1"/>
  <c r="R318" s="1"/>
  <c r="E306"/>
  <c r="D306"/>
  <c r="C306"/>
  <c r="F306" s="1"/>
  <c r="I306" s="1"/>
  <c r="L306" s="1"/>
  <c r="O306" s="1"/>
  <c r="R306" s="1"/>
  <c r="E294"/>
  <c r="D294"/>
  <c r="C294"/>
  <c r="F294" s="1"/>
  <c r="I294" s="1"/>
  <c r="L294" s="1"/>
  <c r="O294" s="1"/>
  <c r="R294" s="1"/>
  <c r="E282"/>
  <c r="D282"/>
  <c r="C282"/>
  <c r="F282" s="1"/>
  <c r="I282" s="1"/>
  <c r="L282" s="1"/>
  <c r="O282" s="1"/>
  <c r="R282" s="1"/>
  <c r="E264"/>
  <c r="D264"/>
  <c r="C264"/>
  <c r="F264" s="1"/>
  <c r="I264" s="1"/>
  <c r="L264" s="1"/>
  <c r="O264" s="1"/>
  <c r="R264" s="1"/>
  <c r="E246"/>
  <c r="D246"/>
  <c r="C246"/>
  <c r="F246" s="1"/>
  <c r="I246" s="1"/>
  <c r="L246" s="1"/>
  <c r="O246" s="1"/>
  <c r="R246" s="1"/>
  <c r="E228"/>
  <c r="D228"/>
  <c r="C228"/>
  <c r="F228" s="1"/>
  <c r="I228" s="1"/>
  <c r="L228" s="1"/>
  <c r="O228" s="1"/>
  <c r="R228" s="1"/>
  <c r="E216"/>
  <c r="D216"/>
  <c r="C216"/>
  <c r="F216" s="1"/>
  <c r="I216" s="1"/>
  <c r="L216" s="1"/>
  <c r="O216" s="1"/>
  <c r="R216" s="1"/>
  <c r="E204"/>
  <c r="D204"/>
  <c r="C204"/>
  <c r="F204" s="1"/>
  <c r="I204" s="1"/>
  <c r="L204" s="1"/>
  <c r="O204" s="1"/>
  <c r="R204" s="1"/>
  <c r="E192"/>
  <c r="D192"/>
  <c r="C192"/>
  <c r="F192" s="1"/>
  <c r="I192" s="1"/>
  <c r="L192" s="1"/>
  <c r="O192" s="1"/>
  <c r="R192" s="1"/>
  <c r="E174"/>
  <c r="D174"/>
  <c r="C174"/>
  <c r="F174" s="1"/>
  <c r="I174" s="1"/>
  <c r="L174" s="1"/>
  <c r="O174" s="1"/>
  <c r="R174" s="1"/>
  <c r="E150"/>
  <c r="D150"/>
  <c r="C150"/>
  <c r="F150" s="1"/>
  <c r="I150" s="1"/>
  <c r="L150" s="1"/>
  <c r="O150" s="1"/>
  <c r="R150" s="1"/>
  <c r="E126"/>
  <c r="D126"/>
  <c r="C126"/>
  <c r="F126" s="1"/>
  <c r="I126" s="1"/>
  <c r="L126" s="1"/>
  <c r="O126" s="1"/>
  <c r="R126" s="1"/>
  <c r="E84"/>
  <c r="D84"/>
  <c r="C84"/>
  <c r="F84" s="1"/>
  <c r="I84" s="1"/>
  <c r="L84" s="1"/>
  <c r="O84" s="1"/>
  <c r="R84" s="1"/>
  <c r="E72"/>
  <c r="D72"/>
  <c r="C72"/>
  <c r="F72" s="1"/>
  <c r="I72" s="1"/>
  <c r="L72" s="1"/>
  <c r="O72" s="1"/>
  <c r="R72" s="1"/>
  <c r="E60"/>
  <c r="D60"/>
  <c r="C60"/>
  <c r="F60" s="1"/>
  <c r="I60" s="1"/>
  <c r="L60" s="1"/>
  <c r="O60" s="1"/>
  <c r="R60" s="1"/>
  <c r="E6" i="192"/>
  <c r="E30" s="1"/>
  <c r="F6"/>
  <c r="N6"/>
  <c r="N30" s="1"/>
  <c r="L6"/>
  <c r="K6"/>
  <c r="M6"/>
  <c r="M30" s="1"/>
  <c r="V30" s="1"/>
  <c r="AE30" s="1"/>
  <c r="J6"/>
  <c r="I6"/>
  <c r="G6"/>
  <c r="B7"/>
  <c r="B5" i="2" s="1"/>
  <c r="F5" i="192"/>
  <c r="A1"/>
  <c r="F9" i="191"/>
  <c r="I9" s="1"/>
  <c r="L9" s="1"/>
  <c r="O9" s="1"/>
  <c r="F10"/>
  <c r="I10" s="1"/>
  <c r="L10" s="1"/>
  <c r="F11"/>
  <c r="I11" s="1"/>
  <c r="L11" s="1"/>
  <c r="L12"/>
  <c r="O12" s="1"/>
  <c r="F29"/>
  <c r="I29" s="1"/>
  <c r="L29" s="1"/>
  <c r="P29" s="1"/>
  <c r="F30"/>
  <c r="I30" s="1"/>
  <c r="L30" s="1"/>
  <c r="F31"/>
  <c r="I31" s="1"/>
  <c r="L31" s="1"/>
  <c r="F32"/>
  <c r="I32" s="1"/>
  <c r="L32" s="1"/>
  <c r="F33"/>
  <c r="I33" s="1"/>
  <c r="L33" s="1"/>
  <c r="O33" s="1"/>
  <c r="F34"/>
  <c r="I34" s="1"/>
  <c r="L34" s="1"/>
  <c r="F35"/>
  <c r="I35" s="1"/>
  <c r="L35" s="1"/>
  <c r="F36"/>
  <c r="I36" s="1"/>
  <c r="L36" s="1"/>
  <c r="F8"/>
  <c r="C6"/>
  <c r="E6"/>
  <c r="E5"/>
  <c r="B5" i="188" s="1"/>
  <c r="K6" i="191"/>
  <c r="H6"/>
  <c r="C5"/>
  <c r="F7"/>
  <c r="C7"/>
  <c r="A3"/>
  <c r="A1"/>
  <c r="B175" i="60"/>
  <c r="C175"/>
  <c r="B176"/>
  <c r="C176"/>
  <c r="B170"/>
  <c r="C170"/>
  <c r="B171"/>
  <c r="C171"/>
  <c r="B165"/>
  <c r="C165"/>
  <c r="B166"/>
  <c r="C166"/>
  <c r="B161"/>
  <c r="C161"/>
  <c r="B155"/>
  <c r="C155"/>
  <c r="B156"/>
  <c r="C156"/>
  <c r="B150"/>
  <c r="C150"/>
  <c r="B151"/>
  <c r="C151"/>
  <c r="B144"/>
  <c r="C144"/>
  <c r="B145"/>
  <c r="C145"/>
  <c r="B140"/>
  <c r="C140"/>
  <c r="B134"/>
  <c r="C134"/>
  <c r="B127"/>
  <c r="C127"/>
  <c r="B121"/>
  <c r="C121"/>
  <c r="B114"/>
  <c r="C114"/>
  <c r="B115"/>
  <c r="C115"/>
  <c r="B108"/>
  <c r="C108"/>
  <c r="B109"/>
  <c r="C109"/>
  <c r="B103"/>
  <c r="C103"/>
  <c r="B104"/>
  <c r="C104"/>
  <c r="B99"/>
  <c r="C99"/>
  <c r="B94"/>
  <c r="C94"/>
  <c r="B88"/>
  <c r="C88"/>
  <c r="B82"/>
  <c r="C82"/>
  <c r="B83"/>
  <c r="C83"/>
  <c r="B77"/>
  <c r="C77"/>
  <c r="B78"/>
  <c r="C78"/>
  <c r="B72"/>
  <c r="C72"/>
  <c r="B73"/>
  <c r="C73"/>
  <c r="B67"/>
  <c r="C67"/>
  <c r="B61"/>
  <c r="C61"/>
  <c r="B55"/>
  <c r="C55"/>
  <c r="B46"/>
  <c r="C46"/>
  <c r="B32"/>
  <c r="C32"/>
  <c r="B33"/>
  <c r="C33"/>
  <c r="B27"/>
  <c r="C27"/>
  <c r="B28"/>
  <c r="C28"/>
  <c r="B14"/>
  <c r="C14"/>
  <c r="B8" i="232"/>
  <c r="C9" i="60"/>
  <c r="A91" i="98"/>
  <c r="A85"/>
  <c r="A86"/>
  <c r="A87"/>
  <c r="A88"/>
  <c r="A89"/>
  <c r="A90"/>
  <c r="A76"/>
  <c r="A77"/>
  <c r="A78"/>
  <c r="A79"/>
  <c r="A80"/>
  <c r="A81"/>
  <c r="A82"/>
  <c r="A83"/>
  <c r="A84"/>
  <c r="A75"/>
  <c r="A74"/>
  <c r="A73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0"/>
  <c r="A49"/>
  <c r="A47"/>
  <c r="A48"/>
  <c r="A46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12"/>
  <c r="A13"/>
  <c r="A14"/>
  <c r="A15"/>
  <c r="A11"/>
  <c r="A10"/>
  <c r="A9"/>
  <c r="A8"/>
  <c r="A7"/>
  <c r="I37" i="198"/>
  <c r="A30"/>
  <c r="A43" s="1"/>
  <c r="A97" s="1"/>
  <c r="A136" s="1"/>
  <c r="A292" s="1"/>
  <c r="F100" i="60"/>
  <c r="G100"/>
  <c r="I100"/>
  <c r="J100"/>
  <c r="K100"/>
  <c r="M100"/>
  <c r="I34"/>
  <c r="J34"/>
  <c r="K34"/>
  <c r="I29"/>
  <c r="J29"/>
  <c r="K29"/>
  <c r="F141"/>
  <c r="G141"/>
  <c r="I141"/>
  <c r="J141"/>
  <c r="K141"/>
  <c r="M141"/>
  <c r="N141"/>
  <c r="O141"/>
  <c r="E141"/>
  <c r="F135"/>
  <c r="G135"/>
  <c r="I135"/>
  <c r="J135"/>
  <c r="K135"/>
  <c r="M135"/>
  <c r="N135"/>
  <c r="O135"/>
  <c r="E135"/>
  <c r="E100"/>
  <c r="E74"/>
  <c r="F68"/>
  <c r="G68"/>
  <c r="I68"/>
  <c r="J68"/>
  <c r="K68"/>
  <c r="M68"/>
  <c r="N68"/>
  <c r="O68"/>
  <c r="E68"/>
  <c r="F62"/>
  <c r="G62"/>
  <c r="I62"/>
  <c r="J62"/>
  <c r="K62"/>
  <c r="M62"/>
  <c r="N62"/>
  <c r="O62"/>
  <c r="E62"/>
  <c r="F56"/>
  <c r="G56"/>
  <c r="I56"/>
  <c r="J56"/>
  <c r="K56"/>
  <c r="M56"/>
  <c r="N56"/>
  <c r="O56"/>
  <c r="E56"/>
  <c r="E39"/>
  <c r="E34"/>
  <c r="E29"/>
  <c r="A18" i="35"/>
  <c r="D485" i="45"/>
  <c r="G485" s="1"/>
  <c r="J485" s="1"/>
  <c r="M485" s="1"/>
  <c r="P485" s="1"/>
  <c r="E485"/>
  <c r="C485"/>
  <c r="E472"/>
  <c r="D472"/>
  <c r="C472"/>
  <c r="E460"/>
  <c r="D460"/>
  <c r="C460"/>
  <c r="E448"/>
  <c r="D448"/>
  <c r="C448"/>
  <c r="E430"/>
  <c r="D430"/>
  <c r="C430"/>
  <c r="E418"/>
  <c r="D418"/>
  <c r="C418"/>
  <c r="E406"/>
  <c r="D406"/>
  <c r="C406"/>
  <c r="E394"/>
  <c r="D394"/>
  <c r="C394"/>
  <c r="E370"/>
  <c r="D370"/>
  <c r="C370"/>
  <c r="O177" i="60"/>
  <c r="N177"/>
  <c r="M177"/>
  <c r="K177"/>
  <c r="J177"/>
  <c r="I177"/>
  <c r="G177"/>
  <c r="F177"/>
  <c r="E177"/>
  <c r="Q176"/>
  <c r="P176"/>
  <c r="Q175"/>
  <c r="P175"/>
  <c r="Q174"/>
  <c r="P174"/>
  <c r="Q173"/>
  <c r="P173"/>
  <c r="O172"/>
  <c r="N172"/>
  <c r="M172"/>
  <c r="K172"/>
  <c r="J172"/>
  <c r="I172"/>
  <c r="G172"/>
  <c r="F172"/>
  <c r="E172"/>
  <c r="Q171"/>
  <c r="P171"/>
  <c r="Q170"/>
  <c r="P170"/>
  <c r="Q169"/>
  <c r="P169"/>
  <c r="Q168"/>
  <c r="P168"/>
  <c r="O167"/>
  <c r="N167"/>
  <c r="M167"/>
  <c r="K167"/>
  <c r="J167"/>
  <c r="I167"/>
  <c r="G167"/>
  <c r="F167"/>
  <c r="E167"/>
  <c r="Q166"/>
  <c r="P166"/>
  <c r="Q165"/>
  <c r="P165"/>
  <c r="Q164"/>
  <c r="P164"/>
  <c r="Q163"/>
  <c r="P163"/>
  <c r="O162"/>
  <c r="N162"/>
  <c r="M162"/>
  <c r="K162"/>
  <c r="J162"/>
  <c r="I162"/>
  <c r="G162"/>
  <c r="F162"/>
  <c r="E162"/>
  <c r="Q161"/>
  <c r="P161"/>
  <c r="Q160"/>
  <c r="P160"/>
  <c r="Q159"/>
  <c r="P159"/>
  <c r="Q158"/>
  <c r="P158"/>
  <c r="O157"/>
  <c r="N157"/>
  <c r="M157"/>
  <c r="K157"/>
  <c r="J157"/>
  <c r="I157"/>
  <c r="G157"/>
  <c r="F157"/>
  <c r="E157"/>
  <c r="Q156"/>
  <c r="P156"/>
  <c r="Q155"/>
  <c r="P155"/>
  <c r="Q154"/>
  <c r="P154"/>
  <c r="Q153"/>
  <c r="P153"/>
  <c r="O152"/>
  <c r="N152"/>
  <c r="M152"/>
  <c r="K152"/>
  <c r="J152"/>
  <c r="I152"/>
  <c r="G152"/>
  <c r="F152"/>
  <c r="E152"/>
  <c r="Q151"/>
  <c r="P151"/>
  <c r="Q150"/>
  <c r="P150"/>
  <c r="Q149"/>
  <c r="P149"/>
  <c r="Q148"/>
  <c r="P148"/>
  <c r="O146"/>
  <c r="N146"/>
  <c r="M146"/>
  <c r="K146"/>
  <c r="J146"/>
  <c r="I146"/>
  <c r="G146"/>
  <c r="F146"/>
  <c r="E146"/>
  <c r="Q145"/>
  <c r="P145"/>
  <c r="Q144"/>
  <c r="P144"/>
  <c r="Q143"/>
  <c r="P143"/>
  <c r="Q142"/>
  <c r="P142"/>
  <c r="G7"/>
  <c r="F7"/>
  <c r="E122"/>
  <c r="F122"/>
  <c r="G122"/>
  <c r="E116"/>
  <c r="F116"/>
  <c r="G116"/>
  <c r="E110"/>
  <c r="F110"/>
  <c r="G110"/>
  <c r="E105"/>
  <c r="F105"/>
  <c r="G105"/>
  <c r="E95"/>
  <c r="F95"/>
  <c r="G95"/>
  <c r="E89"/>
  <c r="F89"/>
  <c r="G89"/>
  <c r="E84"/>
  <c r="F84"/>
  <c r="G84"/>
  <c r="E79"/>
  <c r="F79"/>
  <c r="G79"/>
  <c r="F74"/>
  <c r="G74"/>
  <c r="F39"/>
  <c r="G39"/>
  <c r="F34"/>
  <c r="G34"/>
  <c r="F29"/>
  <c r="G29"/>
  <c r="D6"/>
  <c r="A39" i="54"/>
  <c r="A5" i="35"/>
  <c r="A10"/>
  <c r="A15" i="198"/>
  <c r="A52"/>
  <c r="A60"/>
  <c r="A29"/>
  <c r="A42" s="1"/>
  <c r="A96" s="1"/>
  <c r="A213" s="1"/>
  <c r="A24"/>
  <c r="J39" s="1"/>
  <c r="I27"/>
  <c r="I80" s="1"/>
  <c r="I197" s="1"/>
  <c r="A22"/>
  <c r="A76" s="1"/>
  <c r="A154" s="1"/>
  <c r="A13"/>
  <c r="A50"/>
  <c r="A55"/>
  <c r="A59"/>
  <c r="A63"/>
  <c r="A25"/>
  <c r="I23"/>
  <c r="I76" s="1"/>
  <c r="I232" s="1"/>
  <c r="I18"/>
  <c r="I72" s="1"/>
  <c r="I189" s="1"/>
  <c r="I22"/>
  <c r="I75" s="1"/>
  <c r="A54"/>
  <c r="A58"/>
  <c r="A62"/>
  <c r="A32"/>
  <c r="A45" s="1"/>
  <c r="A99" s="1"/>
  <c r="A216" s="1"/>
  <c r="A26"/>
  <c r="A21"/>
  <c r="A33" s="1"/>
  <c r="A87" s="1"/>
  <c r="A204" s="1"/>
  <c r="I24"/>
  <c r="I77" s="1"/>
  <c r="A28"/>
  <c r="A1" i="30"/>
  <c r="A1" i="60"/>
  <c r="A1" i="98"/>
  <c r="A1" i="35"/>
  <c r="A3" i="45"/>
  <c r="A485"/>
  <c r="A11"/>
  <c r="A9"/>
  <c r="A10"/>
  <c r="A8"/>
  <c r="F6" i="98"/>
  <c r="E6"/>
  <c r="A3"/>
  <c r="J7" i="60"/>
  <c r="N7" s="1"/>
  <c r="K7"/>
  <c r="O7" s="1"/>
  <c r="I7"/>
  <c r="M7" s="1"/>
  <c r="H6"/>
  <c r="A3"/>
  <c r="B5" i="30"/>
  <c r="D5"/>
  <c r="E5"/>
  <c r="A5"/>
  <c r="A3"/>
  <c r="A13" i="35"/>
  <c r="A14"/>
  <c r="A15"/>
  <c r="A16"/>
  <c r="A17"/>
  <c r="A12"/>
  <c r="A7"/>
  <c r="G4" i="2" s="1"/>
  <c r="A8" i="35"/>
  <c r="A9"/>
  <c r="I4" i="2" s="1"/>
  <c r="A6" i="35"/>
  <c r="A3"/>
  <c r="D43" i="54"/>
  <c r="A41"/>
  <c r="A42"/>
  <c r="A43"/>
  <c r="D6" i="45" s="1"/>
  <c r="A44" i="54"/>
  <c r="E6" i="45" s="1"/>
  <c r="A40" i="54"/>
  <c r="A38"/>
  <c r="A20"/>
  <c r="B6" i="135"/>
  <c r="A1"/>
  <c r="E3"/>
  <c r="C10" i="45"/>
  <c r="D34"/>
  <c r="C58"/>
  <c r="E58"/>
  <c r="D58"/>
  <c r="C70"/>
  <c r="D70"/>
  <c r="E70"/>
  <c r="C82"/>
  <c r="D82"/>
  <c r="E82"/>
  <c r="C94"/>
  <c r="D94"/>
  <c r="E94"/>
  <c r="D124"/>
  <c r="E124"/>
  <c r="C148"/>
  <c r="D148"/>
  <c r="E148"/>
  <c r="C172"/>
  <c r="D172"/>
  <c r="E172"/>
  <c r="C190"/>
  <c r="D190"/>
  <c r="E190"/>
  <c r="C202"/>
  <c r="D202"/>
  <c r="E202"/>
  <c r="C214"/>
  <c r="D214"/>
  <c r="E214"/>
  <c r="C226"/>
  <c r="D226"/>
  <c r="E226"/>
  <c r="C244"/>
  <c r="D244"/>
  <c r="E244"/>
  <c r="C262"/>
  <c r="D262"/>
  <c r="E262"/>
  <c r="C280"/>
  <c r="D280"/>
  <c r="E280"/>
  <c r="C292"/>
  <c r="D292"/>
  <c r="E292"/>
  <c r="C304"/>
  <c r="D304"/>
  <c r="E304"/>
  <c r="C316"/>
  <c r="D316"/>
  <c r="E316"/>
  <c r="C334"/>
  <c r="D334"/>
  <c r="E334"/>
  <c r="C358"/>
  <c r="D358"/>
  <c r="E358"/>
  <c r="C497"/>
  <c r="C498"/>
  <c r="F5" i="98"/>
  <c r="L5" i="60"/>
  <c r="P11"/>
  <c r="Q11"/>
  <c r="P12"/>
  <c r="Q12"/>
  <c r="P17"/>
  <c r="Q17"/>
  <c r="P19"/>
  <c r="Q19"/>
  <c r="P20"/>
  <c r="Q20"/>
  <c r="P25"/>
  <c r="Q25"/>
  <c r="P27"/>
  <c r="Q27"/>
  <c r="P28"/>
  <c r="Q28"/>
  <c r="N29"/>
  <c r="P30"/>
  <c r="Q30"/>
  <c r="P31"/>
  <c r="P32"/>
  <c r="Q32"/>
  <c r="P33"/>
  <c r="Q33"/>
  <c r="M34"/>
  <c r="N34"/>
  <c r="O34"/>
  <c r="P35"/>
  <c r="Q35"/>
  <c r="P36"/>
  <c r="Q36"/>
  <c r="P37"/>
  <c r="Q37"/>
  <c r="P38"/>
  <c r="Q38"/>
  <c r="I39"/>
  <c r="J39"/>
  <c r="K39"/>
  <c r="M39"/>
  <c r="N39"/>
  <c r="O39"/>
  <c r="P41"/>
  <c r="Q41"/>
  <c r="Q42"/>
  <c r="Q43"/>
  <c r="Q44"/>
  <c r="P49"/>
  <c r="Q49"/>
  <c r="P50"/>
  <c r="Q50"/>
  <c r="P51"/>
  <c r="Q51"/>
  <c r="P52"/>
  <c r="Q52"/>
  <c r="P57"/>
  <c r="Q57"/>
  <c r="P58"/>
  <c r="Q58"/>
  <c r="P59"/>
  <c r="Q59"/>
  <c r="P60"/>
  <c r="Q60"/>
  <c r="P63"/>
  <c r="Q63"/>
  <c r="P64"/>
  <c r="Q64"/>
  <c r="P65"/>
  <c r="Q65"/>
  <c r="P66"/>
  <c r="Q66"/>
  <c r="P70"/>
  <c r="Q70"/>
  <c r="P71"/>
  <c r="Q71"/>
  <c r="P72"/>
  <c r="Q72"/>
  <c r="P73"/>
  <c r="Q73"/>
  <c r="I74"/>
  <c r="J74"/>
  <c r="K74"/>
  <c r="M74"/>
  <c r="N74"/>
  <c r="O74"/>
  <c r="P75"/>
  <c r="Q75"/>
  <c r="P76"/>
  <c r="Q76"/>
  <c r="P77"/>
  <c r="Q77"/>
  <c r="P78"/>
  <c r="Q78"/>
  <c r="I79"/>
  <c r="J79"/>
  <c r="K79"/>
  <c r="M79"/>
  <c r="N79"/>
  <c r="O79"/>
  <c r="P80"/>
  <c r="Q80"/>
  <c r="P81"/>
  <c r="P82"/>
  <c r="Q82"/>
  <c r="P83"/>
  <c r="Q83"/>
  <c r="I84"/>
  <c r="J84"/>
  <c r="K84"/>
  <c r="M84"/>
  <c r="N84"/>
  <c r="P85"/>
  <c r="Q85"/>
  <c r="P86"/>
  <c r="P87"/>
  <c r="Q87"/>
  <c r="P88"/>
  <c r="Q88"/>
  <c r="I89"/>
  <c r="J89"/>
  <c r="K89"/>
  <c r="M89"/>
  <c r="N89"/>
  <c r="P91"/>
  <c r="Q91"/>
  <c r="P93"/>
  <c r="Q93"/>
  <c r="P94"/>
  <c r="Q94"/>
  <c r="J95"/>
  <c r="K95"/>
  <c r="N95"/>
  <c r="O95"/>
  <c r="P96"/>
  <c r="Q96"/>
  <c r="P98"/>
  <c r="Q98"/>
  <c r="P99"/>
  <c r="Q99"/>
  <c r="P101"/>
  <c r="Q101"/>
  <c r="P102"/>
  <c r="Q102"/>
  <c r="P103"/>
  <c r="Q103"/>
  <c r="P104"/>
  <c r="Q104"/>
  <c r="I105"/>
  <c r="J105"/>
  <c r="K105"/>
  <c r="M105"/>
  <c r="N105"/>
  <c r="O105"/>
  <c r="P106"/>
  <c r="Q106"/>
  <c r="P107"/>
  <c r="Q107"/>
  <c r="P108"/>
  <c r="Q108"/>
  <c r="P109"/>
  <c r="Q109"/>
  <c r="I110"/>
  <c r="J110"/>
  <c r="K110"/>
  <c r="M110"/>
  <c r="N110"/>
  <c r="O110"/>
  <c r="P112"/>
  <c r="Q112"/>
  <c r="P113"/>
  <c r="Q113"/>
  <c r="P114"/>
  <c r="Q114"/>
  <c r="P115"/>
  <c r="Q115"/>
  <c r="I116"/>
  <c r="J116"/>
  <c r="K116"/>
  <c r="M116"/>
  <c r="N116"/>
  <c r="O116"/>
  <c r="P118"/>
  <c r="Q118"/>
  <c r="P119"/>
  <c r="Q119"/>
  <c r="P120"/>
  <c r="Q120"/>
  <c r="P121"/>
  <c r="Q121"/>
  <c r="I122"/>
  <c r="J122"/>
  <c r="K122"/>
  <c r="M122"/>
  <c r="N122"/>
  <c r="O122"/>
  <c r="P123"/>
  <c r="Q123"/>
  <c r="P131"/>
  <c r="Q131"/>
  <c r="P132"/>
  <c r="Q132"/>
  <c r="P133"/>
  <c r="Q133"/>
  <c r="P136"/>
  <c r="Q136"/>
  <c r="P137"/>
  <c r="Q137"/>
  <c r="P138"/>
  <c r="Q138"/>
  <c r="P139"/>
  <c r="Q139"/>
  <c r="D1" i="54"/>
  <c r="D2"/>
  <c r="D4"/>
  <c r="E4"/>
  <c r="A22"/>
  <c r="P92" i="60"/>
  <c r="I95"/>
  <c r="M29"/>
  <c r="N100"/>
  <c r="Q31"/>
  <c r="O29"/>
  <c r="Q26"/>
  <c r="O89"/>
  <c r="Q86"/>
  <c r="C34" i="45"/>
  <c r="F34" s="1"/>
  <c r="I34" s="1"/>
  <c r="L34" s="1"/>
  <c r="O34" s="1"/>
  <c r="R34" s="1"/>
  <c r="D10"/>
  <c r="Q7" s="1"/>
  <c r="P97" i="60"/>
  <c r="Q81"/>
  <c r="O84"/>
  <c r="Q92"/>
  <c r="M95"/>
  <c r="E10" i="45"/>
  <c r="F102" i="98"/>
  <c r="E102"/>
  <c r="Q10" i="60"/>
  <c r="E34" i="45"/>
  <c r="Q18" i="60"/>
  <c r="P26"/>
  <c r="Q97"/>
  <c r="O100"/>
  <c r="P18"/>
  <c r="P44"/>
  <c r="P43"/>
  <c r="E5" i="98" l="1"/>
  <c r="I8" i="191"/>
  <c r="I65" s="1"/>
  <c r="F65"/>
  <c r="A85" i="45"/>
  <c r="A18" i="30"/>
  <c r="B73" i="45"/>
  <c r="B16" i="30"/>
  <c r="A139" i="45"/>
  <c r="A25" i="30"/>
  <c r="B163" i="45"/>
  <c r="B28" i="30"/>
  <c r="A175" i="45"/>
  <c r="A30" i="30"/>
  <c r="A205" i="45"/>
  <c r="A35" i="30"/>
  <c r="B217" i="45"/>
  <c r="B37" i="30"/>
  <c r="A283" i="45"/>
  <c r="A46" i="30"/>
  <c r="A361" i="45"/>
  <c r="A56" i="30"/>
  <c r="B373" i="45"/>
  <c r="B58" i="30"/>
  <c r="A409" i="45"/>
  <c r="A61" i="30"/>
  <c r="B451" i="45"/>
  <c r="B67" i="30"/>
  <c r="B463" i="45"/>
  <c r="B70" i="30"/>
  <c r="A19" i="45"/>
  <c r="A9" i="30"/>
  <c r="A61" i="45"/>
  <c r="A14" i="30"/>
  <c r="A73" i="45"/>
  <c r="A16" i="30"/>
  <c r="B85" i="45"/>
  <c r="B18" i="30"/>
  <c r="B127" i="45"/>
  <c r="B23" i="30"/>
  <c r="A133" i="45"/>
  <c r="A24" i="30"/>
  <c r="A163" i="45"/>
  <c r="A28" i="30"/>
  <c r="A181" i="45"/>
  <c r="A31" i="30"/>
  <c r="B193" i="45"/>
  <c r="B33" i="30"/>
  <c r="A217" i="45"/>
  <c r="A37" i="30"/>
  <c r="A229" i="45"/>
  <c r="A39" i="30"/>
  <c r="B247" i="45"/>
  <c r="B41" i="30"/>
  <c r="B295" i="45"/>
  <c r="B48" i="30"/>
  <c r="A307" i="45"/>
  <c r="A50" i="30"/>
  <c r="B337" i="45"/>
  <c r="B54" i="30"/>
  <c r="A373" i="45"/>
  <c r="A58" i="30"/>
  <c r="A385" i="45"/>
  <c r="A59" i="30"/>
  <c r="B409" i="45"/>
  <c r="B61" i="30"/>
  <c r="A433" i="45"/>
  <c r="A65" i="30"/>
  <c r="A451" i="45"/>
  <c r="A67" i="30"/>
  <c r="X60" i="192"/>
  <c r="O59"/>
  <c r="X42"/>
  <c r="O41"/>
  <c r="X23"/>
  <c r="O22"/>
  <c r="O9"/>
  <c r="X9" s="1"/>
  <c r="AG9" s="1"/>
  <c r="X46"/>
  <c r="O45"/>
  <c r="X38"/>
  <c r="O37"/>
  <c r="X33"/>
  <c r="O32"/>
  <c r="O11"/>
  <c r="AT11" i="234" s="1"/>
  <c r="J225" i="198"/>
  <c r="C158"/>
  <c r="N186"/>
  <c r="D147"/>
  <c r="H5" i="191"/>
  <c r="C5" i="188" s="1"/>
  <c r="D5" s="1"/>
  <c r="F3" i="135"/>
  <c r="C16" i="198"/>
  <c r="D3" i="135"/>
  <c r="H5" i="60"/>
  <c r="C5" i="45"/>
  <c r="E5" i="192"/>
  <c r="E3" i="2" s="1"/>
  <c r="B121" i="45"/>
  <c r="F144" i="198"/>
  <c r="E105"/>
  <c r="E261" s="1"/>
  <c r="D165"/>
  <c r="E222"/>
  <c r="B445" i="45"/>
  <c r="B259"/>
  <c r="F216" i="198"/>
  <c r="F33"/>
  <c r="G216"/>
  <c r="G33"/>
  <c r="E33"/>
  <c r="A259" i="45"/>
  <c r="E2" i="241"/>
  <c r="A47" i="239"/>
  <c r="A44"/>
  <c r="A241" i="45"/>
  <c r="J91" i="198"/>
  <c r="J130" s="1"/>
  <c r="J169" s="1"/>
  <c r="J208"/>
  <c r="I92"/>
  <c r="I131" s="1"/>
  <c r="I170" s="1"/>
  <c r="I209"/>
  <c r="J93"/>
  <c r="J132" s="1"/>
  <c r="J171" s="1"/>
  <c r="J210"/>
  <c r="I91"/>
  <c r="I130" s="1"/>
  <c r="I169" s="1"/>
  <c r="I208"/>
  <c r="J94"/>
  <c r="J133" s="1"/>
  <c r="J172" s="1"/>
  <c r="J211"/>
  <c r="G108" i="232"/>
  <c r="G138" i="198"/>
  <c r="F138"/>
  <c r="E138"/>
  <c r="G23" i="239"/>
  <c r="H35"/>
  <c r="G41"/>
  <c r="G39"/>
  <c r="G37"/>
  <c r="H44"/>
  <c r="G52"/>
  <c r="G50"/>
  <c r="G47"/>
  <c r="H54"/>
  <c r="H56"/>
  <c r="G59"/>
  <c r="H63"/>
  <c r="G65"/>
  <c r="H69"/>
  <c r="G78"/>
  <c r="G73"/>
  <c r="G71"/>
  <c r="B6"/>
  <c r="B19" i="45"/>
  <c r="A19" i="239"/>
  <c r="A97" i="45"/>
  <c r="A29" i="239"/>
  <c r="A151" i="45"/>
  <c r="B33" i="239"/>
  <c r="B175" i="45"/>
  <c r="B38" i="239"/>
  <c r="B205" i="45"/>
  <c r="B55" i="239"/>
  <c r="B307" i="45"/>
  <c r="B62" i="239"/>
  <c r="B349" i="45"/>
  <c r="B64" i="239"/>
  <c r="B361" i="45"/>
  <c r="B67" i="239"/>
  <c r="B379" i="45"/>
  <c r="B74" i="239"/>
  <c r="B433" i="45"/>
  <c r="A79" i="239"/>
  <c r="A463" i="45"/>
  <c r="A475"/>
  <c r="B19" i="239"/>
  <c r="B97" i="45"/>
  <c r="A25" i="239"/>
  <c r="B29"/>
  <c r="B151" i="45"/>
  <c r="B42" i="239"/>
  <c r="B229" i="45"/>
  <c r="A45" i="239"/>
  <c r="A247" i="45"/>
  <c r="A48" i="239"/>
  <c r="A265" i="45"/>
  <c r="A53" i="239"/>
  <c r="A295" i="45"/>
  <c r="A60" i="239"/>
  <c r="A337" i="45"/>
  <c r="B68" i="239"/>
  <c r="B385" i="45"/>
  <c r="A397"/>
  <c r="B75" i="239"/>
  <c r="B439" i="45"/>
  <c r="A5" i="239"/>
  <c r="A13" i="45"/>
  <c r="B25" i="239"/>
  <c r="B27"/>
  <c r="B139" i="45"/>
  <c r="B30" i="239"/>
  <c r="B157" i="45"/>
  <c r="B48" i="239"/>
  <c r="B265" i="45"/>
  <c r="A49" i="239"/>
  <c r="A271" i="45"/>
  <c r="B51" i="239"/>
  <c r="B283" i="45"/>
  <c r="A58" i="239"/>
  <c r="A325" i="45"/>
  <c r="A61" i="239"/>
  <c r="A343" i="45"/>
  <c r="B397"/>
  <c r="A72" i="239"/>
  <c r="A421" i="45"/>
  <c r="B5" i="239"/>
  <c r="B13" i="45"/>
  <c r="B13" i="239"/>
  <c r="B61" i="45"/>
  <c r="A24" i="239"/>
  <c r="A127" i="45"/>
  <c r="B26" i="239"/>
  <c r="B133" i="45"/>
  <c r="B34" i="239"/>
  <c r="B181" i="45"/>
  <c r="A36" i="239"/>
  <c r="A193" i="45"/>
  <c r="B46" i="239"/>
  <c r="B253" i="45"/>
  <c r="B49" i="239"/>
  <c r="B271" i="45"/>
  <c r="B58" i="239"/>
  <c r="B325" i="45"/>
  <c r="B61" i="239"/>
  <c r="B343" i="45"/>
  <c r="B72" i="239"/>
  <c r="B421" i="45"/>
  <c r="A473"/>
  <c r="A449"/>
  <c r="A425"/>
  <c r="A401"/>
  <c r="A377"/>
  <c r="A353"/>
  <c r="A329"/>
  <c r="A305"/>
  <c r="A479"/>
  <c r="A395"/>
  <c r="A389"/>
  <c r="A383"/>
  <c r="A299"/>
  <c r="A293"/>
  <c r="A287"/>
  <c r="A281"/>
  <c r="A257"/>
  <c r="A233"/>
  <c r="A209"/>
  <c r="A185"/>
  <c r="A161"/>
  <c r="A137"/>
  <c r="A119"/>
  <c r="A95"/>
  <c r="A71"/>
  <c r="A47"/>
  <c r="A23"/>
  <c r="A419"/>
  <c r="A413"/>
  <c r="A407"/>
  <c r="A323"/>
  <c r="A317"/>
  <c r="A311"/>
  <c r="A275"/>
  <c r="A251"/>
  <c r="A227"/>
  <c r="A203"/>
  <c r="A179"/>
  <c r="A155"/>
  <c r="A113"/>
  <c r="A89"/>
  <c r="A65"/>
  <c r="A41"/>
  <c r="A17"/>
  <c r="A467"/>
  <c r="A443"/>
  <c r="A431"/>
  <c r="A341"/>
  <c r="A269"/>
  <c r="A221"/>
  <c r="A173"/>
  <c r="A131"/>
  <c r="A83"/>
  <c r="A35"/>
  <c r="A437"/>
  <c r="A335"/>
  <c r="A245"/>
  <c r="A149"/>
  <c r="A107"/>
  <c r="A59"/>
  <c r="A359"/>
  <c r="A215"/>
  <c r="A461"/>
  <c r="A365"/>
  <c r="A239"/>
  <c r="A191"/>
  <c r="A143"/>
  <c r="A101"/>
  <c r="A53"/>
  <c r="A455"/>
  <c r="A347"/>
  <c r="A197"/>
  <c r="A371"/>
  <c r="A263"/>
  <c r="A167"/>
  <c r="A125"/>
  <c r="A77"/>
  <c r="A29"/>
  <c r="A464"/>
  <c r="A440"/>
  <c r="A416"/>
  <c r="A392"/>
  <c r="A368"/>
  <c r="A344"/>
  <c r="A320"/>
  <c r="A296"/>
  <c r="A434"/>
  <c r="A428"/>
  <c r="A422"/>
  <c r="A338"/>
  <c r="A332"/>
  <c r="A326"/>
  <c r="A272"/>
  <c r="A248"/>
  <c r="A224"/>
  <c r="A200"/>
  <c r="A176"/>
  <c r="A152"/>
  <c r="A110"/>
  <c r="A86"/>
  <c r="A62"/>
  <c r="A38"/>
  <c r="A14"/>
  <c r="A458"/>
  <c r="A452"/>
  <c r="A446"/>
  <c r="A362"/>
  <c r="A356"/>
  <c r="A350"/>
  <c r="A266"/>
  <c r="A242"/>
  <c r="A218"/>
  <c r="A194"/>
  <c r="A170"/>
  <c r="A146"/>
  <c r="A128"/>
  <c r="A104"/>
  <c r="A80"/>
  <c r="A56"/>
  <c r="A32"/>
  <c r="A476"/>
  <c r="A470"/>
  <c r="A380"/>
  <c r="A290"/>
  <c r="A260"/>
  <c r="A212"/>
  <c r="A164"/>
  <c r="A122"/>
  <c r="A74"/>
  <c r="A26"/>
  <c r="A386"/>
  <c r="A284"/>
  <c r="A188"/>
  <c r="A410"/>
  <c r="A308"/>
  <c r="A254"/>
  <c r="A404"/>
  <c r="A314"/>
  <c r="A302"/>
  <c r="A278"/>
  <c r="A230"/>
  <c r="A182"/>
  <c r="A134"/>
  <c r="A92"/>
  <c r="A44"/>
  <c r="A374"/>
  <c r="A236"/>
  <c r="A140"/>
  <c r="A98"/>
  <c r="A50"/>
  <c r="A398"/>
  <c r="A206"/>
  <c r="A158"/>
  <c r="A116"/>
  <c r="A68"/>
  <c r="A20"/>
  <c r="A478"/>
  <c r="A454"/>
  <c r="A430"/>
  <c r="A406"/>
  <c r="A382"/>
  <c r="A358"/>
  <c r="A334"/>
  <c r="A310"/>
  <c r="A286"/>
  <c r="A472"/>
  <c r="A466"/>
  <c r="A460"/>
  <c r="A376"/>
  <c r="A370"/>
  <c r="A364"/>
  <c r="A262"/>
  <c r="A238"/>
  <c r="A214"/>
  <c r="A190"/>
  <c r="A166"/>
  <c r="A142"/>
  <c r="A124"/>
  <c r="A100"/>
  <c r="A76"/>
  <c r="A52"/>
  <c r="A28"/>
  <c r="A400"/>
  <c r="A394"/>
  <c r="A388"/>
  <c r="A304"/>
  <c r="A298"/>
  <c r="A292"/>
  <c r="A280"/>
  <c r="A256"/>
  <c r="A232"/>
  <c r="A208"/>
  <c r="A184"/>
  <c r="A160"/>
  <c r="A136"/>
  <c r="A118"/>
  <c r="A94"/>
  <c r="A70"/>
  <c r="A46"/>
  <c r="A22"/>
  <c r="A418"/>
  <c r="A328"/>
  <c r="A316"/>
  <c r="A250"/>
  <c r="A202"/>
  <c r="A154"/>
  <c r="A112"/>
  <c r="A64"/>
  <c r="A16"/>
  <c r="A412"/>
  <c r="A226"/>
  <c r="A88"/>
  <c r="A40"/>
  <c r="A436"/>
  <c r="A346"/>
  <c r="A196"/>
  <c r="A442"/>
  <c r="A352"/>
  <c r="A340"/>
  <c r="A268"/>
  <c r="A220"/>
  <c r="A172"/>
  <c r="A130"/>
  <c r="A82"/>
  <c r="A34"/>
  <c r="A424"/>
  <c r="A322"/>
  <c r="A274"/>
  <c r="A178"/>
  <c r="A448"/>
  <c r="A244"/>
  <c r="A148"/>
  <c r="A106"/>
  <c r="A58"/>
  <c r="A459"/>
  <c r="A435"/>
  <c r="A411"/>
  <c r="A387"/>
  <c r="A363"/>
  <c r="A339"/>
  <c r="A315"/>
  <c r="A291"/>
  <c r="A453"/>
  <c r="A447"/>
  <c r="A441"/>
  <c r="A357"/>
  <c r="A351"/>
  <c r="A345"/>
  <c r="A267"/>
  <c r="A243"/>
  <c r="A219"/>
  <c r="A195"/>
  <c r="A171"/>
  <c r="A147"/>
  <c r="A129"/>
  <c r="A105"/>
  <c r="A81"/>
  <c r="A57"/>
  <c r="A33"/>
  <c r="A477"/>
  <c r="A471"/>
  <c r="A465"/>
  <c r="A381"/>
  <c r="A375"/>
  <c r="A369"/>
  <c r="A285"/>
  <c r="A261"/>
  <c r="A237"/>
  <c r="A213"/>
  <c r="A189"/>
  <c r="A165"/>
  <c r="A141"/>
  <c r="A123"/>
  <c r="A99"/>
  <c r="A75"/>
  <c r="A51"/>
  <c r="A27"/>
  <c r="A405"/>
  <c r="A393"/>
  <c r="A303"/>
  <c r="A279"/>
  <c r="A231"/>
  <c r="A183"/>
  <c r="A135"/>
  <c r="A93"/>
  <c r="A45"/>
  <c r="A309"/>
  <c r="A255"/>
  <c r="A207"/>
  <c r="A69"/>
  <c r="A21"/>
  <c r="A273"/>
  <c r="A429"/>
  <c r="A417"/>
  <c r="A327"/>
  <c r="A249"/>
  <c r="A201"/>
  <c r="A153"/>
  <c r="A111"/>
  <c r="A63"/>
  <c r="A15"/>
  <c r="A399"/>
  <c r="A297"/>
  <c r="A159"/>
  <c r="A117"/>
  <c r="A423"/>
  <c r="A333"/>
  <c r="A321"/>
  <c r="A225"/>
  <c r="A177"/>
  <c r="A87"/>
  <c r="A39"/>
  <c r="G108" i="198"/>
  <c r="G264" s="1"/>
  <c r="D239"/>
  <c r="F71" i="239"/>
  <c r="F63"/>
  <c r="F52"/>
  <c r="F41"/>
  <c r="F32"/>
  <c r="F14"/>
  <c r="B54"/>
  <c r="B65"/>
  <c r="B73"/>
  <c r="G12"/>
  <c r="G18"/>
  <c r="H32"/>
  <c r="H28"/>
  <c r="F78"/>
  <c r="F69"/>
  <c r="F59"/>
  <c r="F50"/>
  <c r="F39"/>
  <c r="A27"/>
  <c r="A30"/>
  <c r="B40"/>
  <c r="A43"/>
  <c r="A51"/>
  <c r="A57"/>
  <c r="B79"/>
  <c r="D25" i="233"/>
  <c r="C65" i="239"/>
  <c r="D13" i="233"/>
  <c r="C35" i="239"/>
  <c r="D21" i="233"/>
  <c r="C54" i="239"/>
  <c r="F29" i="233"/>
  <c r="E76" i="239"/>
  <c r="E52"/>
  <c r="E41"/>
  <c r="E25" i="233"/>
  <c r="D65" i="239"/>
  <c r="A17"/>
  <c r="B12"/>
  <c r="B23"/>
  <c r="B37"/>
  <c r="B47"/>
  <c r="B56"/>
  <c r="H23"/>
  <c r="G35"/>
  <c r="H41"/>
  <c r="H39"/>
  <c r="H37"/>
  <c r="G44"/>
  <c r="H52"/>
  <c r="H50"/>
  <c r="H47"/>
  <c r="G54"/>
  <c r="G56"/>
  <c r="H59"/>
  <c r="G63"/>
  <c r="H65"/>
  <c r="G69"/>
  <c r="H78"/>
  <c r="H76"/>
  <c r="H73"/>
  <c r="H71"/>
  <c r="F76"/>
  <c r="F56"/>
  <c r="F47"/>
  <c r="F37"/>
  <c r="F18"/>
  <c r="F8"/>
  <c r="A13"/>
  <c r="A15"/>
  <c r="A26"/>
  <c r="A31"/>
  <c r="A34"/>
  <c r="B43"/>
  <c r="B45"/>
  <c r="A46"/>
  <c r="B53"/>
  <c r="B57"/>
  <c r="B60"/>
  <c r="A66"/>
  <c r="A70"/>
  <c r="D27" i="233"/>
  <c r="C71" i="239"/>
  <c r="D24" i="233"/>
  <c r="C63" i="239"/>
  <c r="D18" i="233"/>
  <c r="C47" i="239"/>
  <c r="D11" i="233"/>
  <c r="C28" i="239"/>
  <c r="D15" i="233"/>
  <c r="C39" i="239"/>
  <c r="D9" i="233"/>
  <c r="C18" i="239"/>
  <c r="F28" i="233"/>
  <c r="E73" i="239"/>
  <c r="F25" i="233"/>
  <c r="E65" i="239"/>
  <c r="F19" i="233"/>
  <c r="E50" i="239"/>
  <c r="F13" i="233"/>
  <c r="E35" i="239"/>
  <c r="F15" i="233"/>
  <c r="E39" i="239"/>
  <c r="F9" i="233"/>
  <c r="E18" i="239"/>
  <c r="E27" i="233"/>
  <c r="D71" i="239"/>
  <c r="E24" i="233"/>
  <c r="D63" i="239"/>
  <c r="E18" i="233"/>
  <c r="D47" i="239"/>
  <c r="E11" i="233"/>
  <c r="D28" i="239"/>
  <c r="E14" i="233"/>
  <c r="D37" i="239"/>
  <c r="E6" i="233"/>
  <c r="D12" i="239"/>
  <c r="C209" i="198"/>
  <c r="H12" i="239"/>
  <c r="H18"/>
  <c r="G32"/>
  <c r="G28"/>
  <c r="F23"/>
  <c r="F73"/>
  <c r="F65"/>
  <c r="F54"/>
  <c r="F44"/>
  <c r="F35"/>
  <c r="A6"/>
  <c r="A9"/>
  <c r="B15"/>
  <c r="B31"/>
  <c r="A33"/>
  <c r="A38"/>
  <c r="A55"/>
  <c r="A62"/>
  <c r="A64"/>
  <c r="B66"/>
  <c r="A67"/>
  <c r="B70"/>
  <c r="A74"/>
  <c r="A77"/>
  <c r="D26" i="233"/>
  <c r="C69" i="239"/>
  <c r="D17" i="233"/>
  <c r="C44" i="239"/>
  <c r="D8" i="233"/>
  <c r="C16" i="239"/>
  <c r="D14" i="233"/>
  <c r="C37" i="239"/>
  <c r="D7" i="233"/>
  <c r="C14" i="239"/>
  <c r="F27" i="233"/>
  <c r="E71" i="239"/>
  <c r="F14" i="233"/>
  <c r="E37" i="239"/>
  <c r="F7" i="233"/>
  <c r="E14" i="239"/>
  <c r="E9" i="233"/>
  <c r="D18" i="239"/>
  <c r="C8" i="233"/>
  <c r="B16" i="239"/>
  <c r="C12" i="233"/>
  <c r="B32" i="239"/>
  <c r="C16" i="233"/>
  <c r="B41" i="239"/>
  <c r="G76"/>
  <c r="B9"/>
  <c r="B17"/>
  <c r="B24"/>
  <c r="B36"/>
  <c r="A40"/>
  <c r="A42"/>
  <c r="A68"/>
  <c r="A75"/>
  <c r="B77"/>
  <c r="E21" i="233"/>
  <c r="D54" i="239"/>
  <c r="S150" i="45"/>
  <c r="G150"/>
  <c r="J150" s="1"/>
  <c r="M150" s="1"/>
  <c r="P150" s="1"/>
  <c r="S192"/>
  <c r="G192"/>
  <c r="J192" s="1"/>
  <c r="M192" s="1"/>
  <c r="P192" s="1"/>
  <c r="H204"/>
  <c r="K204" s="1"/>
  <c r="N204" s="1"/>
  <c r="Q204" s="1"/>
  <c r="T204"/>
  <c r="T228"/>
  <c r="H228"/>
  <c r="K228" s="1"/>
  <c r="N228" s="1"/>
  <c r="Q228" s="1"/>
  <c r="S246"/>
  <c r="G246"/>
  <c r="J246" s="1"/>
  <c r="M246" s="1"/>
  <c r="P246" s="1"/>
  <c r="G282"/>
  <c r="J282" s="1"/>
  <c r="M282" s="1"/>
  <c r="P282" s="1"/>
  <c r="S282"/>
  <c r="T294"/>
  <c r="H294"/>
  <c r="K294" s="1"/>
  <c r="N294" s="1"/>
  <c r="Q294" s="1"/>
  <c r="T318"/>
  <c r="H318"/>
  <c r="K318" s="1"/>
  <c r="N318" s="1"/>
  <c r="Q318" s="1"/>
  <c r="H372"/>
  <c r="K372" s="1"/>
  <c r="N372" s="1"/>
  <c r="Q372" s="1"/>
  <c r="T372"/>
  <c r="S420"/>
  <c r="G420"/>
  <c r="J420" s="1"/>
  <c r="M420" s="1"/>
  <c r="P420" s="1"/>
  <c r="S450"/>
  <c r="G450"/>
  <c r="J450" s="1"/>
  <c r="M450" s="1"/>
  <c r="P450" s="1"/>
  <c r="T462"/>
  <c r="H462"/>
  <c r="K462" s="1"/>
  <c r="N462" s="1"/>
  <c r="Q462" s="1"/>
  <c r="L16" i="198"/>
  <c r="L70" s="1"/>
  <c r="L148" s="1"/>
  <c r="C163"/>
  <c r="D120"/>
  <c r="D276" s="1"/>
  <c r="C248"/>
  <c r="D253"/>
  <c r="G72" i="45"/>
  <c r="J72" s="1"/>
  <c r="M72" s="1"/>
  <c r="P72" s="1"/>
  <c r="S72"/>
  <c r="T150"/>
  <c r="H150"/>
  <c r="K150" s="1"/>
  <c r="N150" s="1"/>
  <c r="Q150" s="1"/>
  <c r="H192"/>
  <c r="K192" s="1"/>
  <c r="N192" s="1"/>
  <c r="Q192" s="1"/>
  <c r="T192"/>
  <c r="H246"/>
  <c r="K246" s="1"/>
  <c r="N246" s="1"/>
  <c r="Q246" s="1"/>
  <c r="T246"/>
  <c r="H282"/>
  <c r="K282" s="1"/>
  <c r="N282" s="1"/>
  <c r="Q282" s="1"/>
  <c r="T282"/>
  <c r="G408"/>
  <c r="J408" s="1"/>
  <c r="M408" s="1"/>
  <c r="P408" s="1"/>
  <c r="S408"/>
  <c r="H420"/>
  <c r="K420" s="1"/>
  <c r="N420" s="1"/>
  <c r="Q420" s="1"/>
  <c r="T420"/>
  <c r="T450"/>
  <c r="H450"/>
  <c r="K450" s="1"/>
  <c r="N450" s="1"/>
  <c r="Q450" s="1"/>
  <c r="I222" i="198"/>
  <c r="C124"/>
  <c r="C280" s="1"/>
  <c r="G60" i="45"/>
  <c r="J60" s="1"/>
  <c r="M60" s="1"/>
  <c r="P60" s="1"/>
  <c r="S60"/>
  <c r="H72"/>
  <c r="K72" s="1"/>
  <c r="N72" s="1"/>
  <c r="Q72" s="1"/>
  <c r="T72"/>
  <c r="G216"/>
  <c r="J216" s="1"/>
  <c r="M216" s="1"/>
  <c r="P216" s="1"/>
  <c r="S216"/>
  <c r="G396"/>
  <c r="J396" s="1"/>
  <c r="M396" s="1"/>
  <c r="P396" s="1"/>
  <c r="S396"/>
  <c r="T408"/>
  <c r="H408"/>
  <c r="K408" s="1"/>
  <c r="N408" s="1"/>
  <c r="Q408" s="1"/>
  <c r="H432"/>
  <c r="K432" s="1"/>
  <c r="N432" s="1"/>
  <c r="Q432" s="1"/>
  <c r="T432"/>
  <c r="S474"/>
  <c r="G474"/>
  <c r="J474" s="1"/>
  <c r="M474" s="1"/>
  <c r="P474" s="1"/>
  <c r="F41" i="192"/>
  <c r="F36" i="2" s="1"/>
  <c r="F32" i="234"/>
  <c r="AM32" s="1"/>
  <c r="E41" i="192"/>
  <c r="E36" i="2" s="1"/>
  <c r="E32" i="234"/>
  <c r="AL32" s="1"/>
  <c r="H60" i="45"/>
  <c r="K60" s="1"/>
  <c r="N60" s="1"/>
  <c r="Q60" s="1"/>
  <c r="T60"/>
  <c r="S204"/>
  <c r="G204"/>
  <c r="J204" s="1"/>
  <c r="M204" s="1"/>
  <c r="P204" s="1"/>
  <c r="T216"/>
  <c r="H216"/>
  <c r="K216" s="1"/>
  <c r="N216" s="1"/>
  <c r="Q216" s="1"/>
  <c r="G228"/>
  <c r="J228" s="1"/>
  <c r="M228" s="1"/>
  <c r="P228" s="1"/>
  <c r="S228"/>
  <c r="G294"/>
  <c r="J294" s="1"/>
  <c r="M294" s="1"/>
  <c r="P294" s="1"/>
  <c r="S294"/>
  <c r="S318"/>
  <c r="G318"/>
  <c r="J318" s="1"/>
  <c r="M318" s="1"/>
  <c r="P318" s="1"/>
  <c r="G372"/>
  <c r="J372" s="1"/>
  <c r="M372" s="1"/>
  <c r="P372" s="1"/>
  <c r="S372"/>
  <c r="T396"/>
  <c r="H396"/>
  <c r="K396" s="1"/>
  <c r="N396" s="1"/>
  <c r="Q396" s="1"/>
  <c r="T474"/>
  <c r="H474"/>
  <c r="K474" s="1"/>
  <c r="N474" s="1"/>
  <c r="Q474" s="1"/>
  <c r="AT20" i="234"/>
  <c r="C41" i="232"/>
  <c r="C56"/>
  <c r="C158"/>
  <c r="E258" i="198"/>
  <c r="C29" i="233"/>
  <c r="AT19" i="234"/>
  <c r="A68" i="198"/>
  <c r="C59" i="60"/>
  <c r="C100" i="232"/>
  <c r="C141"/>
  <c r="B30" i="60"/>
  <c r="AT63" i="234"/>
  <c r="C63" i="232"/>
  <c r="C91"/>
  <c r="C120" i="60"/>
  <c r="C123" i="232"/>
  <c r="C152"/>
  <c r="AT21" i="234"/>
  <c r="C10" i="232"/>
  <c r="C131" i="60"/>
  <c r="C136" i="232"/>
  <c r="T360" i="45"/>
  <c r="H360"/>
  <c r="K360" s="1"/>
  <c r="N360" s="1"/>
  <c r="Q360" s="1"/>
  <c r="G360"/>
  <c r="J360" s="1"/>
  <c r="M360" s="1"/>
  <c r="P360" s="1"/>
  <c r="S360"/>
  <c r="S174"/>
  <c r="G174"/>
  <c r="J174" s="1"/>
  <c r="M174" s="1"/>
  <c r="P174" s="1"/>
  <c r="T174"/>
  <c r="H174"/>
  <c r="K174" s="1"/>
  <c r="N174" s="1"/>
  <c r="Q174" s="1"/>
  <c r="A7" i="198"/>
  <c r="C7" s="1"/>
  <c r="S84" i="45"/>
  <c r="G84"/>
  <c r="J84" s="1"/>
  <c r="M84" s="1"/>
  <c r="P84" s="1"/>
  <c r="T84"/>
  <c r="H84"/>
  <c r="K84" s="1"/>
  <c r="N84" s="1"/>
  <c r="Q84" s="1"/>
  <c r="AV38" i="234"/>
  <c r="AT38"/>
  <c r="G462" i="45"/>
  <c r="J462" s="1"/>
  <c r="M462" s="1"/>
  <c r="P462" s="1"/>
  <c r="S462"/>
  <c r="G432"/>
  <c r="J432" s="1"/>
  <c r="M432" s="1"/>
  <c r="P432" s="1"/>
  <c r="S432"/>
  <c r="S306"/>
  <c r="G306"/>
  <c r="J306" s="1"/>
  <c r="M306" s="1"/>
  <c r="P306" s="1"/>
  <c r="H306"/>
  <c r="K306" s="1"/>
  <c r="N306" s="1"/>
  <c r="Q306" s="1"/>
  <c r="T306"/>
  <c r="H264"/>
  <c r="K264" s="1"/>
  <c r="N264" s="1"/>
  <c r="Q264" s="1"/>
  <c r="T264"/>
  <c r="S264"/>
  <c r="G264"/>
  <c r="J264" s="1"/>
  <c r="M264" s="1"/>
  <c r="P264" s="1"/>
  <c r="T126"/>
  <c r="H126"/>
  <c r="K126" s="1"/>
  <c r="N126" s="1"/>
  <c r="Q126" s="1"/>
  <c r="S126"/>
  <c r="G126"/>
  <c r="J126" s="1"/>
  <c r="M126" s="1"/>
  <c r="P126" s="1"/>
  <c r="F59" i="192"/>
  <c r="F54" i="2" s="1"/>
  <c r="F50" i="234"/>
  <c r="AM50" s="1"/>
  <c r="E59" i="192"/>
  <c r="E54" i="2" s="1"/>
  <c r="E50" i="234"/>
  <c r="AL50" s="1"/>
  <c r="AT61"/>
  <c r="AT59"/>
  <c r="AT57"/>
  <c r="AT55"/>
  <c r="AT53"/>
  <c r="H64" i="2"/>
  <c r="AT60" i="234"/>
  <c r="AT58"/>
  <c r="AT56"/>
  <c r="AT54"/>
  <c r="AT52"/>
  <c r="H52" i="2"/>
  <c r="AT48" i="234"/>
  <c r="H50" i="2"/>
  <c r="AT46" i="234"/>
  <c r="H48" i="2"/>
  <c r="AT44" i="234"/>
  <c r="H46" i="2"/>
  <c r="AT42" i="234"/>
  <c r="H44" i="2"/>
  <c r="AT40" i="234"/>
  <c r="H53" i="2"/>
  <c r="AT49" i="234"/>
  <c r="AT47"/>
  <c r="H49" i="2"/>
  <c r="AT45" i="234"/>
  <c r="AT43"/>
  <c r="AT41"/>
  <c r="H43" i="2"/>
  <c r="AT39" i="234"/>
  <c r="F37" i="192"/>
  <c r="F32" i="2" s="1"/>
  <c r="F28" i="234"/>
  <c r="AM28" s="1"/>
  <c r="E37" i="192"/>
  <c r="E32" i="2" s="1"/>
  <c r="E28" i="234"/>
  <c r="AL28" s="1"/>
  <c r="AT30"/>
  <c r="AT27"/>
  <c r="AX25"/>
  <c r="AT25"/>
  <c r="H30" i="2"/>
  <c r="AT26" i="234"/>
  <c r="AT18"/>
  <c r="AT16"/>
  <c r="H12" i="2"/>
  <c r="AT14" i="234"/>
  <c r="H10" i="2"/>
  <c r="AT12" i="234"/>
  <c r="AT17"/>
  <c r="AT15"/>
  <c r="AT13"/>
  <c r="B37" i="60"/>
  <c r="B25" i="232"/>
  <c r="C37" i="60"/>
  <c r="B87"/>
  <c r="B111" i="232"/>
  <c r="B124"/>
  <c r="B58"/>
  <c r="B129"/>
  <c r="B74"/>
  <c r="B62"/>
  <c r="C35"/>
  <c r="C36" i="60"/>
  <c r="B36"/>
  <c r="C31"/>
  <c r="B137"/>
  <c r="D37" i="192"/>
  <c r="D32" i="2" s="1"/>
  <c r="D28" i="234"/>
  <c r="AK28" s="1"/>
  <c r="D45" i="192"/>
  <c r="D40" i="2" s="1"/>
  <c r="D36" i="234"/>
  <c r="AK36" s="1"/>
  <c r="E45" i="192"/>
  <c r="E40" i="2" s="1"/>
  <c r="E36" i="234"/>
  <c r="AL36" s="1"/>
  <c r="D59" i="192"/>
  <c r="D54" i="2" s="1"/>
  <c r="D50" i="234"/>
  <c r="AK50" s="1"/>
  <c r="F45" i="192"/>
  <c r="F40" i="2" s="1"/>
  <c r="F36" i="234"/>
  <c r="AM36" s="1"/>
  <c r="D6" i="98"/>
  <c r="D6" i="234"/>
  <c r="D41" i="192"/>
  <c r="D36" i="2" s="1"/>
  <c r="D32" i="234"/>
  <c r="AK32" s="1"/>
  <c r="AV9"/>
  <c r="E32" i="192"/>
  <c r="E27" i="2" s="1"/>
  <c r="E23" i="234"/>
  <c r="AL23" s="1"/>
  <c r="D32" i="192"/>
  <c r="D27" i="2" s="1"/>
  <c r="D23" i="234"/>
  <c r="AK23" s="1"/>
  <c r="F8" i="98"/>
  <c r="F8" i="192" s="1"/>
  <c r="F6" i="2" s="1"/>
  <c r="F10" i="234"/>
  <c r="AM10" s="1"/>
  <c r="E8" i="98"/>
  <c r="E8" i="192" s="1"/>
  <c r="E6" i="2" s="1"/>
  <c r="E10" i="234"/>
  <c r="AL10" s="1"/>
  <c r="D8" i="98"/>
  <c r="D8" i="192" s="1"/>
  <c r="D6" i="2" s="1"/>
  <c r="D10" i="234"/>
  <c r="AK10" s="1"/>
  <c r="A187" i="45"/>
  <c r="A107" i="198"/>
  <c r="B11" i="232"/>
  <c r="A146" i="198"/>
  <c r="D153"/>
  <c r="D127"/>
  <c r="D283" s="1"/>
  <c r="B191"/>
  <c r="D114"/>
  <c r="D270" s="1"/>
  <c r="D174"/>
  <c r="D137"/>
  <c r="D293" s="1"/>
  <c r="L164"/>
  <c r="C197"/>
  <c r="E28" i="233"/>
  <c r="G160" i="232"/>
  <c r="E19" i="233"/>
  <c r="G103" i="232"/>
  <c r="E13" i="233"/>
  <c r="G72" i="232"/>
  <c r="E15" i="233"/>
  <c r="G82" i="232"/>
  <c r="E7" i="233"/>
  <c r="G33" i="232"/>
  <c r="N183" i="198"/>
  <c r="B113"/>
  <c r="B269" s="1"/>
  <c r="B230"/>
  <c r="D173"/>
  <c r="D231"/>
  <c r="J125"/>
  <c r="J281" s="1"/>
  <c r="D200"/>
  <c r="B205"/>
  <c r="D108"/>
  <c r="D264" s="1"/>
  <c r="D225"/>
  <c r="D243"/>
  <c r="G139" i="232"/>
  <c r="C115" i="198"/>
  <c r="C271" s="1"/>
  <c r="D212"/>
  <c r="D161"/>
  <c r="C246"/>
  <c r="C131"/>
  <c r="C287" s="1"/>
  <c r="N225"/>
  <c r="C119"/>
  <c r="C275" s="1"/>
  <c r="A43" i="60"/>
  <c r="I48"/>
  <c r="Q157"/>
  <c r="J144" i="198"/>
  <c r="C239"/>
  <c r="D116"/>
  <c r="D272" s="1"/>
  <c r="F10" i="192"/>
  <c r="F8" i="2" s="1"/>
  <c r="H485" i="45"/>
  <c r="K485" s="1"/>
  <c r="N485" s="1"/>
  <c r="Q485" s="1"/>
  <c r="A7"/>
  <c r="M62" i="198"/>
  <c r="B85"/>
  <c r="B202" s="1"/>
  <c r="A35"/>
  <c r="A89" s="1"/>
  <c r="A206" s="1"/>
  <c r="B199" i="45"/>
  <c r="A3" i="198"/>
  <c r="B55" i="45"/>
  <c r="B313"/>
  <c r="A145"/>
  <c r="A91"/>
  <c r="A367"/>
  <c r="A67"/>
  <c r="A145" i="60"/>
  <c r="F292" i="45"/>
  <c r="I292" s="1"/>
  <c r="L292" s="1"/>
  <c r="O292" s="1"/>
  <c r="R292" s="1"/>
  <c r="P289"/>
  <c r="T202"/>
  <c r="H202"/>
  <c r="K202" s="1"/>
  <c r="N202" s="1"/>
  <c r="Q202" s="1"/>
  <c r="R199"/>
  <c r="S82"/>
  <c r="G82"/>
  <c r="J82" s="1"/>
  <c r="M82" s="1"/>
  <c r="P82" s="1"/>
  <c r="T316"/>
  <c r="H316"/>
  <c r="K316" s="1"/>
  <c r="N316" s="1"/>
  <c r="Q316" s="1"/>
  <c r="R313"/>
  <c r="F226"/>
  <c r="I226" s="1"/>
  <c r="L226" s="1"/>
  <c r="O226" s="1"/>
  <c r="R226" s="1"/>
  <c r="P223"/>
  <c r="P169"/>
  <c r="F172"/>
  <c r="I172" s="1"/>
  <c r="L172" s="1"/>
  <c r="O172" s="1"/>
  <c r="R172" s="1"/>
  <c r="P67"/>
  <c r="F70"/>
  <c r="I70" s="1"/>
  <c r="L70" s="1"/>
  <c r="O70" s="1"/>
  <c r="R70" s="1"/>
  <c r="H394"/>
  <c r="K394" s="1"/>
  <c r="N394" s="1"/>
  <c r="Q394" s="1"/>
  <c r="R391"/>
  <c r="T394"/>
  <c r="F418"/>
  <c r="I418" s="1"/>
  <c r="L418" s="1"/>
  <c r="O418" s="1"/>
  <c r="R418" s="1"/>
  <c r="P415"/>
  <c r="T448"/>
  <c r="H448"/>
  <c r="K448" s="1"/>
  <c r="N448" s="1"/>
  <c r="Q448" s="1"/>
  <c r="R445"/>
  <c r="F472"/>
  <c r="I472" s="1"/>
  <c r="L472" s="1"/>
  <c r="O472" s="1"/>
  <c r="R472" s="1"/>
  <c r="P469"/>
  <c r="G316"/>
  <c r="J316" s="1"/>
  <c r="M316" s="1"/>
  <c r="P316" s="1"/>
  <c r="Q313"/>
  <c r="S316"/>
  <c r="G262"/>
  <c r="J262" s="1"/>
  <c r="M262" s="1"/>
  <c r="P262" s="1"/>
  <c r="Q259"/>
  <c r="S262"/>
  <c r="R211"/>
  <c r="H214"/>
  <c r="K214" s="1"/>
  <c r="N214" s="1"/>
  <c r="Q214" s="1"/>
  <c r="T214"/>
  <c r="R145"/>
  <c r="T148"/>
  <c r="H148"/>
  <c r="K148" s="1"/>
  <c r="N148" s="1"/>
  <c r="Q148" s="1"/>
  <c r="P91"/>
  <c r="F94"/>
  <c r="I94" s="1"/>
  <c r="L94" s="1"/>
  <c r="O94" s="1"/>
  <c r="R94" s="1"/>
  <c r="P79"/>
  <c r="F82"/>
  <c r="I82" s="1"/>
  <c r="L82" s="1"/>
  <c r="O82" s="1"/>
  <c r="R82" s="1"/>
  <c r="P403"/>
  <c r="F406"/>
  <c r="I406" s="1"/>
  <c r="L406" s="1"/>
  <c r="O406" s="1"/>
  <c r="R406" s="1"/>
  <c r="T430"/>
  <c r="H430"/>
  <c r="K430" s="1"/>
  <c r="N430" s="1"/>
  <c r="Q430" s="1"/>
  <c r="R427"/>
  <c r="S472"/>
  <c r="G472"/>
  <c r="J472" s="1"/>
  <c r="M472" s="1"/>
  <c r="P472" s="1"/>
  <c r="Q469"/>
  <c r="B165" i="198"/>
  <c r="M105"/>
  <c r="M261" s="1"/>
  <c r="D213"/>
  <c r="C123"/>
  <c r="C279" s="1"/>
  <c r="F24" i="233"/>
  <c r="H133" i="232"/>
  <c r="F18" i="233"/>
  <c r="H98" i="232"/>
  <c r="F11" i="233"/>
  <c r="H60" i="232"/>
  <c r="R7" i="45"/>
  <c r="H10"/>
  <c r="K10" s="1"/>
  <c r="N10" s="1"/>
  <c r="Q10" s="1"/>
  <c r="T10"/>
  <c r="F358"/>
  <c r="I358" s="1"/>
  <c r="L358" s="1"/>
  <c r="O358" s="1"/>
  <c r="R358" s="1"/>
  <c r="P355"/>
  <c r="T262"/>
  <c r="H262"/>
  <c r="K262" s="1"/>
  <c r="N262" s="1"/>
  <c r="Q262" s="1"/>
  <c r="R259"/>
  <c r="S190"/>
  <c r="Q187"/>
  <c r="G190"/>
  <c r="J190" s="1"/>
  <c r="M190" s="1"/>
  <c r="P190" s="1"/>
  <c r="Q91"/>
  <c r="G94"/>
  <c r="J94" s="1"/>
  <c r="M94" s="1"/>
  <c r="P94" s="1"/>
  <c r="S94"/>
  <c r="G370"/>
  <c r="J370" s="1"/>
  <c r="M370" s="1"/>
  <c r="P370" s="1"/>
  <c r="S370"/>
  <c r="Q367"/>
  <c r="G430"/>
  <c r="J430" s="1"/>
  <c r="M430" s="1"/>
  <c r="P430" s="1"/>
  <c r="S430"/>
  <c r="Q427"/>
  <c r="H334"/>
  <c r="K334" s="1"/>
  <c r="N334" s="1"/>
  <c r="Q334" s="1"/>
  <c r="T334"/>
  <c r="R331"/>
  <c r="H280"/>
  <c r="K280" s="1"/>
  <c r="N280" s="1"/>
  <c r="Q280" s="1"/>
  <c r="T280"/>
  <c r="R277"/>
  <c r="P187"/>
  <c r="F190"/>
  <c r="I190" s="1"/>
  <c r="L190" s="1"/>
  <c r="O190" s="1"/>
  <c r="R190" s="1"/>
  <c r="Q55"/>
  <c r="G58"/>
  <c r="J58" s="1"/>
  <c r="M58" s="1"/>
  <c r="P58" s="1"/>
  <c r="S58"/>
  <c r="H370"/>
  <c r="K370" s="1"/>
  <c r="N370" s="1"/>
  <c r="Q370" s="1"/>
  <c r="T370"/>
  <c r="R367"/>
  <c r="S418"/>
  <c r="G418"/>
  <c r="J418" s="1"/>
  <c r="M418" s="1"/>
  <c r="P418" s="1"/>
  <c r="Q415"/>
  <c r="F460"/>
  <c r="I460" s="1"/>
  <c r="L460" s="1"/>
  <c r="O460" s="1"/>
  <c r="R460" s="1"/>
  <c r="P457"/>
  <c r="T358"/>
  <c r="H358"/>
  <c r="K358" s="1"/>
  <c r="N358" s="1"/>
  <c r="Q358" s="1"/>
  <c r="R355"/>
  <c r="H292"/>
  <c r="K292" s="1"/>
  <c r="N292" s="1"/>
  <c r="Q292" s="1"/>
  <c r="R289"/>
  <c r="T292"/>
  <c r="P259"/>
  <c r="F262"/>
  <c r="I262" s="1"/>
  <c r="L262" s="1"/>
  <c r="O262" s="1"/>
  <c r="R262" s="1"/>
  <c r="R169"/>
  <c r="H172"/>
  <c r="K172" s="1"/>
  <c r="N172" s="1"/>
  <c r="Q172" s="1"/>
  <c r="T172"/>
  <c r="R67"/>
  <c r="T70"/>
  <c r="H70"/>
  <c r="K70" s="1"/>
  <c r="N70" s="1"/>
  <c r="Q70" s="1"/>
  <c r="F394"/>
  <c r="I394" s="1"/>
  <c r="L394" s="1"/>
  <c r="O394" s="1"/>
  <c r="R394" s="1"/>
  <c r="P391"/>
  <c r="G406"/>
  <c r="J406" s="1"/>
  <c r="M406" s="1"/>
  <c r="P406" s="1"/>
  <c r="S406"/>
  <c r="Q403"/>
  <c r="T418"/>
  <c r="H418"/>
  <c r="K418" s="1"/>
  <c r="N418" s="1"/>
  <c r="Q418" s="1"/>
  <c r="R415"/>
  <c r="F448"/>
  <c r="I448" s="1"/>
  <c r="L448" s="1"/>
  <c r="O448" s="1"/>
  <c r="R448" s="1"/>
  <c r="P445"/>
  <c r="G460"/>
  <c r="J460" s="1"/>
  <c r="M460" s="1"/>
  <c r="P460" s="1"/>
  <c r="S460"/>
  <c r="Q457"/>
  <c r="H472"/>
  <c r="K472" s="1"/>
  <c r="N472" s="1"/>
  <c r="Q472" s="1"/>
  <c r="R469"/>
  <c r="T472"/>
  <c r="D244" i="198"/>
  <c r="D166"/>
  <c r="L203"/>
  <c r="D252"/>
  <c r="C251"/>
  <c r="R31" i="45"/>
  <c r="T34"/>
  <c r="H34"/>
  <c r="K34" s="1"/>
  <c r="N34" s="1"/>
  <c r="Q34" s="1"/>
  <c r="G304"/>
  <c r="J304" s="1"/>
  <c r="M304" s="1"/>
  <c r="P304" s="1"/>
  <c r="S304"/>
  <c r="Q301"/>
  <c r="Q241"/>
  <c r="S244"/>
  <c r="G244"/>
  <c r="J244" s="1"/>
  <c r="M244" s="1"/>
  <c r="P244" s="1"/>
  <c r="R121"/>
  <c r="H124"/>
  <c r="K124" s="1"/>
  <c r="N124" s="1"/>
  <c r="Q124" s="1"/>
  <c r="T124"/>
  <c r="Q31"/>
  <c r="G34"/>
  <c r="J34" s="1"/>
  <c r="M34" s="1"/>
  <c r="P34" s="1"/>
  <c r="S34"/>
  <c r="P42" i="60"/>
  <c r="P48" s="1"/>
  <c r="F304" i="45"/>
  <c r="I304" s="1"/>
  <c r="L304" s="1"/>
  <c r="O304" s="1"/>
  <c r="R304" s="1"/>
  <c r="P301"/>
  <c r="P241"/>
  <c r="F244"/>
  <c r="I244" s="1"/>
  <c r="L244" s="1"/>
  <c r="O244" s="1"/>
  <c r="R244" s="1"/>
  <c r="S202"/>
  <c r="G202"/>
  <c r="J202" s="1"/>
  <c r="M202" s="1"/>
  <c r="P202" s="1"/>
  <c r="Q199"/>
  <c r="Q121"/>
  <c r="G124"/>
  <c r="J124" s="1"/>
  <c r="M124" s="1"/>
  <c r="P124" s="1"/>
  <c r="S124"/>
  <c r="P7"/>
  <c r="F10"/>
  <c r="I10" s="1"/>
  <c r="L10" s="1"/>
  <c r="O10" s="1"/>
  <c r="R10" s="1"/>
  <c r="F153" i="198"/>
  <c r="Q84" i="60"/>
  <c r="Q89"/>
  <c r="G334" i="45"/>
  <c r="J334" s="1"/>
  <c r="M334" s="1"/>
  <c r="P334" s="1"/>
  <c r="S334"/>
  <c r="Q331"/>
  <c r="F316"/>
  <c r="I316" s="1"/>
  <c r="L316" s="1"/>
  <c r="O316" s="1"/>
  <c r="R316" s="1"/>
  <c r="P313"/>
  <c r="G280"/>
  <c r="J280" s="1"/>
  <c r="M280" s="1"/>
  <c r="P280" s="1"/>
  <c r="S280"/>
  <c r="Q277"/>
  <c r="R223"/>
  <c r="T226"/>
  <c r="H226"/>
  <c r="K226" s="1"/>
  <c r="N226" s="1"/>
  <c r="Q226" s="1"/>
  <c r="Q211"/>
  <c r="G214"/>
  <c r="J214" s="1"/>
  <c r="M214" s="1"/>
  <c r="P214" s="1"/>
  <c r="S214"/>
  <c r="F202"/>
  <c r="I202" s="1"/>
  <c r="L202" s="1"/>
  <c r="O202" s="1"/>
  <c r="R202" s="1"/>
  <c r="P199"/>
  <c r="Q145"/>
  <c r="S148"/>
  <c r="G148"/>
  <c r="J148" s="1"/>
  <c r="M148" s="1"/>
  <c r="P148" s="1"/>
  <c r="P121"/>
  <c r="F124"/>
  <c r="I124" s="1"/>
  <c r="L124" s="1"/>
  <c r="O124" s="1"/>
  <c r="R124" s="1"/>
  <c r="R79"/>
  <c r="T82"/>
  <c r="H82"/>
  <c r="K82" s="1"/>
  <c r="N82" s="1"/>
  <c r="Q82" s="1"/>
  <c r="R55"/>
  <c r="H58"/>
  <c r="K58" s="1"/>
  <c r="N58" s="1"/>
  <c r="Q58" s="1"/>
  <c r="T58"/>
  <c r="J38" i="198"/>
  <c r="G10" i="45"/>
  <c r="J10" s="1"/>
  <c r="M10" s="1"/>
  <c r="P10" s="1"/>
  <c r="S10"/>
  <c r="G358"/>
  <c r="J358" s="1"/>
  <c r="M358" s="1"/>
  <c r="P358" s="1"/>
  <c r="Q355"/>
  <c r="S358"/>
  <c r="P331"/>
  <c r="F334"/>
  <c r="I334" s="1"/>
  <c r="L334" s="1"/>
  <c r="O334" s="1"/>
  <c r="R334" s="1"/>
  <c r="T304"/>
  <c r="H304"/>
  <c r="K304" s="1"/>
  <c r="N304" s="1"/>
  <c r="Q304" s="1"/>
  <c r="R301"/>
  <c r="Q289"/>
  <c r="S292"/>
  <c r="G292"/>
  <c r="J292" s="1"/>
  <c r="M292" s="1"/>
  <c r="P292" s="1"/>
  <c r="P277"/>
  <c r="F280"/>
  <c r="I280" s="1"/>
  <c r="L280" s="1"/>
  <c r="O280" s="1"/>
  <c r="R280" s="1"/>
  <c r="H244"/>
  <c r="K244" s="1"/>
  <c r="N244" s="1"/>
  <c r="Q244" s="1"/>
  <c r="R241"/>
  <c r="T244"/>
  <c r="S226"/>
  <c r="G226"/>
  <c r="J226" s="1"/>
  <c r="M226" s="1"/>
  <c r="P226" s="1"/>
  <c r="Q223"/>
  <c r="F214"/>
  <c r="I214" s="1"/>
  <c r="L214" s="1"/>
  <c r="O214" s="1"/>
  <c r="R214" s="1"/>
  <c r="P211"/>
  <c r="T190"/>
  <c r="R187"/>
  <c r="H190"/>
  <c r="K190" s="1"/>
  <c r="N190" s="1"/>
  <c r="Q190" s="1"/>
  <c r="Q169"/>
  <c r="G172"/>
  <c r="J172" s="1"/>
  <c r="M172" s="1"/>
  <c r="P172" s="1"/>
  <c r="S172"/>
  <c r="P145"/>
  <c r="F148"/>
  <c r="I148" s="1"/>
  <c r="L148" s="1"/>
  <c r="O148" s="1"/>
  <c r="R148" s="1"/>
  <c r="R91"/>
  <c r="H94"/>
  <c r="K94" s="1"/>
  <c r="N94" s="1"/>
  <c r="Q94" s="1"/>
  <c r="T94"/>
  <c r="Q79"/>
  <c r="Q67"/>
  <c r="G70"/>
  <c r="J70" s="1"/>
  <c r="M70" s="1"/>
  <c r="P70" s="1"/>
  <c r="S70"/>
  <c r="F370"/>
  <c r="I370" s="1"/>
  <c r="L370" s="1"/>
  <c r="O370" s="1"/>
  <c r="R370" s="1"/>
  <c r="P367"/>
  <c r="G394"/>
  <c r="J394" s="1"/>
  <c r="M394" s="1"/>
  <c r="P394" s="1"/>
  <c r="S394"/>
  <c r="Q391"/>
  <c r="H406"/>
  <c r="K406" s="1"/>
  <c r="N406" s="1"/>
  <c r="Q406" s="1"/>
  <c r="T406"/>
  <c r="R403"/>
  <c r="F430"/>
  <c r="I430" s="1"/>
  <c r="L430" s="1"/>
  <c r="O430" s="1"/>
  <c r="R430" s="1"/>
  <c r="P427"/>
  <c r="S448"/>
  <c r="G448"/>
  <c r="J448" s="1"/>
  <c r="M448" s="1"/>
  <c r="P448" s="1"/>
  <c r="Q445"/>
  <c r="H460"/>
  <c r="K460" s="1"/>
  <c r="N460" s="1"/>
  <c r="Q460" s="1"/>
  <c r="R457"/>
  <c r="T460"/>
  <c r="D70" i="198"/>
  <c r="D148" s="1"/>
  <c r="C125"/>
  <c r="C281" s="1"/>
  <c r="L242"/>
  <c r="K105"/>
  <c r="K261" s="1"/>
  <c r="C211"/>
  <c r="C173"/>
  <c r="C134"/>
  <c r="C290" s="1"/>
  <c r="D254"/>
  <c r="N108"/>
  <c r="N264" s="1"/>
  <c r="H77" i="232"/>
  <c r="C11" i="198"/>
  <c r="B262" s="1"/>
  <c r="L11"/>
  <c r="I11"/>
  <c r="D255"/>
  <c r="M56"/>
  <c r="E217"/>
  <c r="E219" s="1"/>
  <c r="O56"/>
  <c r="A44" i="60"/>
  <c r="P55" i="45"/>
  <c r="F58"/>
  <c r="I58" s="1"/>
  <c r="L58" s="1"/>
  <c r="O58" s="1"/>
  <c r="R58" s="1"/>
  <c r="A127" i="60"/>
  <c r="A289" i="45"/>
  <c r="F91" i="192"/>
  <c r="F83" i="2" s="1"/>
  <c r="O180" i="60"/>
  <c r="E91" i="192"/>
  <c r="E83" i="2" s="1"/>
  <c r="K180" i="60"/>
  <c r="D91" i="192"/>
  <c r="D83" i="2" s="1"/>
  <c r="G180" i="60"/>
  <c r="A121" i="45"/>
  <c r="A331"/>
  <c r="B301"/>
  <c r="A355"/>
  <c r="A55"/>
  <c r="A211"/>
  <c r="B223"/>
  <c r="A427"/>
  <c r="A31"/>
  <c r="B79"/>
  <c r="B7"/>
  <c r="B169"/>
  <c r="B427"/>
  <c r="B367"/>
  <c r="P116" i="60"/>
  <c r="C176" i="198"/>
  <c r="C254"/>
  <c r="C214"/>
  <c r="C175"/>
  <c r="D249"/>
  <c r="D171"/>
  <c r="D210"/>
  <c r="D248"/>
  <c r="D131"/>
  <c r="D287" s="1"/>
  <c r="G244"/>
  <c r="G166"/>
  <c r="O126"/>
  <c r="O282" s="1"/>
  <c r="O165"/>
  <c r="O204"/>
  <c r="M165"/>
  <c r="M243"/>
  <c r="I243"/>
  <c r="I165"/>
  <c r="O125"/>
  <c r="O281" s="1"/>
  <c r="O242"/>
  <c r="M164"/>
  <c r="M125"/>
  <c r="M281" s="1"/>
  <c r="D125"/>
  <c r="D281" s="1"/>
  <c r="D242"/>
  <c r="D201"/>
  <c r="D162"/>
  <c r="C238"/>
  <c r="C121"/>
  <c r="C277" s="1"/>
  <c r="D195"/>
  <c r="D234"/>
  <c r="G114"/>
  <c r="G270" s="1"/>
  <c r="G153"/>
  <c r="C153"/>
  <c r="C231"/>
  <c r="G191"/>
  <c r="G113"/>
  <c r="G269" s="1"/>
  <c r="E230"/>
  <c r="E191"/>
  <c r="K225"/>
  <c r="K147"/>
  <c r="G225"/>
  <c r="G186"/>
  <c r="E147"/>
  <c r="E186"/>
  <c r="E108"/>
  <c r="E264" s="1"/>
  <c r="C186"/>
  <c r="C108"/>
  <c r="C264" s="1"/>
  <c r="L89" i="60"/>
  <c r="L157"/>
  <c r="P162"/>
  <c r="L162"/>
  <c r="L16"/>
  <c r="D68"/>
  <c r="M53" i="198"/>
  <c r="B176"/>
  <c r="B40"/>
  <c r="B94" s="1"/>
  <c r="B172" s="1"/>
  <c r="C122"/>
  <c r="C278" s="1"/>
  <c r="K204"/>
  <c r="K165"/>
  <c r="D132"/>
  <c r="D288" s="1"/>
  <c r="O243"/>
  <c r="G192"/>
  <c r="G127"/>
  <c r="G283" s="1"/>
  <c r="C160"/>
  <c r="D156"/>
  <c r="C243"/>
  <c r="D245"/>
  <c r="C253"/>
  <c r="M225"/>
  <c r="D246"/>
  <c r="E225"/>
  <c r="K243"/>
  <c r="G152"/>
  <c r="C155"/>
  <c r="C233"/>
  <c r="C116"/>
  <c r="C272" s="1"/>
  <c r="B147"/>
  <c r="B225"/>
  <c r="B108"/>
  <c r="B264" s="1"/>
  <c r="M144"/>
  <c r="M183"/>
  <c r="I183"/>
  <c r="I105"/>
  <c r="I261" s="1"/>
  <c r="D222"/>
  <c r="D144"/>
  <c r="E93" i="192"/>
  <c r="E85" i="2" s="1"/>
  <c r="H14" i="233"/>
  <c r="I24"/>
  <c r="A132" i="60"/>
  <c r="A50"/>
  <c r="E99" i="198"/>
  <c r="G60" i="232"/>
  <c r="D22" i="233"/>
  <c r="D10" i="192"/>
  <c r="D8" i="2" s="1"/>
  <c r="B131" i="60"/>
  <c r="A83" i="198"/>
  <c r="A239" s="1"/>
  <c r="A37"/>
  <c r="A91" s="1"/>
  <c r="A130" s="1"/>
  <c r="A286" s="1"/>
  <c r="A78"/>
  <c r="A234" s="1"/>
  <c r="Q100" i="60"/>
  <c r="Q29"/>
  <c r="L122"/>
  <c r="P122"/>
  <c r="Q110"/>
  <c r="P110"/>
  <c r="L105"/>
  <c r="L95"/>
  <c r="P79"/>
  <c r="P68"/>
  <c r="Q39"/>
  <c r="D89"/>
  <c r="D116"/>
  <c r="D146"/>
  <c r="Q162"/>
  <c r="P177"/>
  <c r="Q177"/>
  <c r="D56"/>
  <c r="Q141"/>
  <c r="P29"/>
  <c r="L225" i="198"/>
  <c r="C232"/>
  <c r="J105"/>
  <c r="J261" s="1"/>
  <c r="L108"/>
  <c r="L264" s="1"/>
  <c r="J222"/>
  <c r="C203"/>
  <c r="B204"/>
  <c r="E127"/>
  <c r="E283" s="1"/>
  <c r="E244"/>
  <c r="C250"/>
  <c r="D191"/>
  <c r="D236"/>
  <c r="I204"/>
  <c r="E113"/>
  <c r="E269" s="1"/>
  <c r="C241"/>
  <c r="C162"/>
  <c r="D105"/>
  <c r="D261" s="1"/>
  <c r="B231"/>
  <c r="M203"/>
  <c r="D211"/>
  <c r="M108"/>
  <c r="M264" s="1"/>
  <c r="K222"/>
  <c r="C130"/>
  <c r="C286" s="1"/>
  <c r="K125"/>
  <c r="K281" s="1"/>
  <c r="C172"/>
  <c r="B36" i="232"/>
  <c r="P105" i="60"/>
  <c r="Q79"/>
  <c r="Q68"/>
  <c r="P146"/>
  <c r="L152"/>
  <c r="B243" i="198"/>
  <c r="C157"/>
  <c r="N105"/>
  <c r="N261" s="1"/>
  <c r="C118"/>
  <c r="C274" s="1"/>
  <c r="N222"/>
  <c r="L147"/>
  <c r="E192"/>
  <c r="C196"/>
  <c r="C242"/>
  <c r="C105"/>
  <c r="C261" s="1"/>
  <c r="C206"/>
  <c r="C240"/>
  <c r="D134"/>
  <c r="D290" s="1"/>
  <c r="E152"/>
  <c r="O164"/>
  <c r="L204"/>
  <c r="C114"/>
  <c r="C270" s="1"/>
  <c r="L126"/>
  <c r="L282" s="1"/>
  <c r="D233"/>
  <c r="D206"/>
  <c r="K144"/>
  <c r="C222"/>
  <c r="M126"/>
  <c r="M282" s="1"/>
  <c r="D129"/>
  <c r="D285" s="1"/>
  <c r="C247"/>
  <c r="K164"/>
  <c r="D167"/>
  <c r="J243"/>
  <c r="C192"/>
  <c r="P62" i="60"/>
  <c r="F179"/>
  <c r="P135"/>
  <c r="B35" i="232"/>
  <c r="D170" i="198"/>
  <c r="E114"/>
  <c r="E270" s="1"/>
  <c r="E231"/>
  <c r="D209"/>
  <c r="E166"/>
  <c r="I126"/>
  <c r="I282" s="1"/>
  <c r="O203"/>
  <c r="L165"/>
  <c r="D207"/>
  <c r="C136"/>
  <c r="C292" s="1"/>
  <c r="B114"/>
  <c r="B270" s="1"/>
  <c r="C177"/>
  <c r="C138"/>
  <c r="C294" s="1"/>
  <c r="B166"/>
  <c r="B9" i="35"/>
  <c r="B42" i="54"/>
  <c r="F2" i="241" s="1"/>
  <c r="G28" i="232"/>
  <c r="H103"/>
  <c r="H139"/>
  <c r="G98"/>
  <c r="H160"/>
  <c r="B153" i="60"/>
  <c r="C36" i="232"/>
  <c r="H72"/>
  <c r="H82"/>
  <c r="G133"/>
  <c r="G155"/>
  <c r="C138" i="60"/>
  <c r="C133"/>
  <c r="B113"/>
  <c r="C102"/>
  <c r="C11"/>
  <c r="B173"/>
  <c r="C42"/>
  <c r="B9"/>
  <c r="A174"/>
  <c r="A150"/>
  <c r="A131"/>
  <c r="B60"/>
  <c r="A42"/>
  <c r="A169"/>
  <c r="C143"/>
  <c r="B156" i="232"/>
  <c r="B158" i="60"/>
  <c r="B167" i="232"/>
  <c r="B169" i="60"/>
  <c r="C171" i="232"/>
  <c r="C173" i="60"/>
  <c r="B172" i="232"/>
  <c r="B174" i="60"/>
  <c r="A173" i="232"/>
  <c r="A175" i="60"/>
  <c r="D160" i="198"/>
  <c r="D238"/>
  <c r="D199"/>
  <c r="D121"/>
  <c r="D277" s="1"/>
  <c r="Q34" i="60"/>
  <c r="N164" i="198"/>
  <c r="N242"/>
  <c r="N125"/>
  <c r="N281" s="1"/>
  <c r="N203"/>
  <c r="J242"/>
  <c r="J164"/>
  <c r="D241"/>
  <c r="D163"/>
  <c r="D124"/>
  <c r="D280" s="1"/>
  <c r="D202"/>
  <c r="C113"/>
  <c r="C269" s="1"/>
  <c r="C230"/>
  <c r="C152"/>
  <c r="C191"/>
  <c r="O186"/>
  <c r="O108"/>
  <c r="O264" s="1"/>
  <c r="O147"/>
  <c r="K186"/>
  <c r="K108"/>
  <c r="K264" s="1"/>
  <c r="A1"/>
  <c r="C215"/>
  <c r="C137"/>
  <c r="C293" s="1"/>
  <c r="C252"/>
  <c r="C213"/>
  <c r="C174"/>
  <c r="F205"/>
  <c r="F127"/>
  <c r="F283" s="1"/>
  <c r="F166"/>
  <c r="C166"/>
  <c r="C127"/>
  <c r="C283" s="1"/>
  <c r="C244"/>
  <c r="C126"/>
  <c r="C282" s="1"/>
  <c r="C204"/>
  <c r="C156"/>
  <c r="C234"/>
  <c r="C117"/>
  <c r="C273" s="1"/>
  <c r="C195"/>
  <c r="D115"/>
  <c r="D271" s="1"/>
  <c r="D154"/>
  <c r="D232"/>
  <c r="F191"/>
  <c r="F113"/>
  <c r="F269" s="1"/>
  <c r="F152"/>
  <c r="L105"/>
  <c r="L261" s="1"/>
  <c r="L222"/>
  <c r="L183"/>
  <c r="H144"/>
  <c r="H183"/>
  <c r="H105"/>
  <c r="H261" s="1"/>
  <c r="P31" i="45"/>
  <c r="C484"/>
  <c r="C198" i="198"/>
  <c r="C120"/>
  <c r="C276" s="1"/>
  <c r="C159"/>
  <c r="C237"/>
  <c r="O105"/>
  <c r="O261" s="1"/>
  <c r="O222"/>
  <c r="O183"/>
  <c r="O144"/>
  <c r="K179" i="60"/>
  <c r="Q152"/>
  <c r="P167"/>
  <c r="Q167"/>
  <c r="H62"/>
  <c r="H135"/>
  <c r="P33" i="191"/>
  <c r="O29"/>
  <c r="J108" i="198"/>
  <c r="J264" s="1"/>
  <c r="L100" i="60"/>
  <c r="E484" i="45"/>
  <c r="P95" i="60"/>
  <c r="D95"/>
  <c r="D122"/>
  <c r="D167"/>
  <c r="D48"/>
  <c r="H68"/>
  <c r="D100"/>
  <c r="C7" i="188"/>
  <c r="Q95" i="60"/>
  <c r="D484" i="45"/>
  <c r="L29" i="60"/>
  <c r="L79"/>
  <c r="Q74"/>
  <c r="Q48"/>
  <c r="G179"/>
  <c r="O179"/>
  <c r="Q23"/>
  <c r="D29"/>
  <c r="Q56"/>
  <c r="P56"/>
  <c r="D62"/>
  <c r="C154" i="198"/>
  <c r="J165"/>
  <c r="J126"/>
  <c r="J282" s="1"/>
  <c r="C200"/>
  <c r="C245"/>
  <c r="D214"/>
  <c r="M147"/>
  <c r="D176"/>
  <c r="B153"/>
  <c r="D194"/>
  <c r="D203"/>
  <c r="M242"/>
  <c r="B244"/>
  <c r="C216"/>
  <c r="C183"/>
  <c r="C208"/>
  <c r="D123"/>
  <c r="D279" s="1"/>
  <c r="C167"/>
  <c r="E5" i="232"/>
  <c r="D3" i="239" s="1"/>
  <c r="B40" i="54"/>
  <c r="B5" i="35"/>
  <c r="D5" i="234" s="1"/>
  <c r="AK5" s="1"/>
  <c r="B68" i="232"/>
  <c r="B70" i="60"/>
  <c r="A102" i="232"/>
  <c r="A104" i="60"/>
  <c r="B104" i="232"/>
  <c r="B106" i="60"/>
  <c r="A105" i="232"/>
  <c r="A107" i="60"/>
  <c r="C111" i="232"/>
  <c r="C113" i="60"/>
  <c r="A117" i="232"/>
  <c r="A119" i="60"/>
  <c r="C124" i="232"/>
  <c r="C126" i="60"/>
  <c r="AT34" i="234"/>
  <c r="G33" i="2"/>
  <c r="F3" i="233"/>
  <c r="B44" i="232"/>
  <c r="B45" i="60"/>
  <c r="B47" i="232"/>
  <c r="B49" i="60"/>
  <c r="A48" i="232"/>
  <c r="C50"/>
  <c r="C52" i="60"/>
  <c r="B51" i="232"/>
  <c r="B53" i="60"/>
  <c r="C52" i="232"/>
  <c r="C54" i="60"/>
  <c r="H18" i="233"/>
  <c r="AT33" i="234"/>
  <c r="G66" i="2"/>
  <c r="AT37" i="234"/>
  <c r="G35" i="2"/>
  <c r="G39"/>
  <c r="H144" i="232"/>
  <c r="I111" i="198"/>
  <c r="I267" s="1"/>
  <c r="A86"/>
  <c r="A242" s="1"/>
  <c r="A75"/>
  <c r="A153" s="1"/>
  <c r="A14"/>
  <c r="C4"/>
  <c r="B145" i="45"/>
  <c r="B331"/>
  <c r="B457"/>
  <c r="A46" i="60"/>
  <c r="A52"/>
  <c r="B83" i="232"/>
  <c r="C117"/>
  <c r="C119" i="60"/>
  <c r="B2" i="198"/>
  <c r="B14" s="1"/>
  <c r="B66" s="1"/>
  <c r="B183" s="1"/>
  <c r="B67" i="45"/>
  <c r="A57" i="232"/>
  <c r="B91"/>
  <c r="A111"/>
  <c r="A113" i="60"/>
  <c r="A127" i="232"/>
  <c r="C128"/>
  <c r="B131"/>
  <c r="B133" i="60"/>
  <c r="C135" i="232"/>
  <c r="A137"/>
  <c r="A139" i="60"/>
  <c r="A142" i="232"/>
  <c r="A415" i="45"/>
  <c r="C156" i="232"/>
  <c r="C158" i="60"/>
  <c r="B157" i="232"/>
  <c r="B159" i="60"/>
  <c r="A445" i="45"/>
  <c r="B211"/>
  <c r="B403"/>
  <c r="C44" i="60"/>
  <c r="C43" i="232"/>
  <c r="C55"/>
  <c r="C64"/>
  <c r="C95"/>
  <c r="B99"/>
  <c r="B101" i="60"/>
  <c r="C105" i="232"/>
  <c r="B118"/>
  <c r="C122"/>
  <c r="A132"/>
  <c r="B136"/>
  <c r="C140"/>
  <c r="A18" i="198"/>
  <c r="A20"/>
  <c r="A74" s="1"/>
  <c r="A191" s="1"/>
  <c r="A69"/>
  <c r="A108" s="1"/>
  <c r="A264" s="1"/>
  <c r="A403" i="45"/>
  <c r="B24" i="232"/>
  <c r="B34"/>
  <c r="A35"/>
  <c r="A36" i="60"/>
  <c r="A154"/>
  <c r="B148"/>
  <c r="A136"/>
  <c r="B126"/>
  <c r="B76"/>
  <c r="A114"/>
  <c r="C112"/>
  <c r="C58"/>
  <c r="A45"/>
  <c r="B26"/>
  <c r="I25" i="2"/>
  <c r="I23"/>
  <c r="I24"/>
  <c r="B39" i="198"/>
  <c r="B93" s="1"/>
  <c r="B249" s="1"/>
  <c r="B80"/>
  <c r="B197" s="1"/>
  <c r="A35" i="60"/>
  <c r="A79" i="45"/>
  <c r="B41" i="232"/>
  <c r="B42" i="60"/>
  <c r="C47" i="232"/>
  <c r="A55" i="60"/>
  <c r="C68" i="232"/>
  <c r="C70" i="60"/>
  <c r="A88" i="232"/>
  <c r="B90"/>
  <c r="B92" i="60"/>
  <c r="C94" i="232"/>
  <c r="C96" i="60"/>
  <c r="A96" i="232"/>
  <c r="A98" i="60"/>
  <c r="B105" i="232"/>
  <c r="B107" i="60"/>
  <c r="A301" i="45"/>
  <c r="B117" i="232"/>
  <c r="B119" i="60"/>
  <c r="C121" i="232"/>
  <c r="C123" i="60"/>
  <c r="A123" i="232"/>
  <c r="A125" i="60"/>
  <c r="C129" i="232"/>
  <c r="A20" i="60"/>
  <c r="A32" i="232"/>
  <c r="C40"/>
  <c r="C41" i="60"/>
  <c r="C44" i="232"/>
  <c r="A61"/>
  <c r="A169" i="45"/>
  <c r="B64" i="232"/>
  <c r="B66" i="60"/>
  <c r="A75"/>
  <c r="A199" i="45"/>
  <c r="C89" i="232"/>
  <c r="C91" i="60"/>
  <c r="A91" i="232"/>
  <c r="A93" i="60"/>
  <c r="B95" i="232"/>
  <c r="B97" i="60"/>
  <c r="A101"/>
  <c r="A277" i="45"/>
  <c r="C116" i="232"/>
  <c r="C118" i="60"/>
  <c r="A118" i="232"/>
  <c r="A120" i="60"/>
  <c r="B122" i="232"/>
  <c r="B124" i="60"/>
  <c r="B128" i="232"/>
  <c r="B130" i="60"/>
  <c r="B132"/>
  <c r="B31" i="45"/>
  <c r="B91"/>
  <c r="B187"/>
  <c r="B44" i="239"/>
  <c r="A141" i="232"/>
  <c r="A143" i="60"/>
  <c r="C147" i="232"/>
  <c r="C149" i="60"/>
  <c r="A169" i="232"/>
  <c r="A171" i="60"/>
  <c r="A193" i="198"/>
  <c r="B135" i="232"/>
  <c r="A145"/>
  <c r="A147" i="60"/>
  <c r="A149" i="232"/>
  <c r="A151" i="60"/>
  <c r="A154" i="232"/>
  <c r="B355" i="45"/>
  <c r="C159" i="60"/>
  <c r="C157" i="232"/>
  <c r="A159"/>
  <c r="A161" i="60"/>
  <c r="B161" i="232"/>
  <c r="B163" i="60"/>
  <c r="A144"/>
  <c r="C137"/>
  <c r="A134"/>
  <c r="B120"/>
  <c r="C97"/>
  <c r="A37"/>
  <c r="A173"/>
  <c r="B168"/>
  <c r="C160"/>
  <c r="C142"/>
  <c r="B138"/>
  <c r="C130"/>
  <c r="A121"/>
  <c r="C107"/>
  <c r="B85"/>
  <c r="A59"/>
  <c r="A38"/>
  <c r="B35"/>
  <c r="B25"/>
  <c r="A23" i="198"/>
  <c r="A36" s="1"/>
  <c r="A90" s="1"/>
  <c r="A129" s="1"/>
  <c r="A285" s="1"/>
  <c r="A57"/>
  <c r="A135"/>
  <c r="A291" s="1"/>
  <c r="A115"/>
  <c r="A271" s="1"/>
  <c r="A27"/>
  <c r="A61"/>
  <c r="A53"/>
  <c r="I5"/>
  <c r="A232"/>
  <c r="A31"/>
  <c r="I19"/>
  <c r="I73" s="1"/>
  <c r="I112" s="1"/>
  <c r="I268" s="1"/>
  <c r="B93" i="60"/>
  <c r="A70"/>
  <c r="C57" i="232"/>
  <c r="A58"/>
  <c r="C65" i="60"/>
  <c r="A60"/>
  <c r="C49"/>
  <c r="A9" i="198"/>
  <c r="A184" s="1"/>
  <c r="B85" i="232"/>
  <c r="A147"/>
  <c r="A80" i="60"/>
  <c r="B64"/>
  <c r="B12"/>
  <c r="F14" i="2"/>
  <c r="F93"/>
  <c r="F44"/>
  <c r="G86"/>
  <c r="F3"/>
  <c r="F29" i="192"/>
  <c r="F74" s="1"/>
  <c r="G52" i="2"/>
  <c r="F18"/>
  <c r="R6" i="192"/>
  <c r="S6"/>
  <c r="W6"/>
  <c r="W30" s="1"/>
  <c r="V6"/>
  <c r="F4" i="2"/>
  <c r="F30" i="192"/>
  <c r="F75" s="1"/>
  <c r="U6"/>
  <c r="P6"/>
  <c r="T6"/>
  <c r="E4" i="2"/>
  <c r="E75" i="192"/>
  <c r="F61" i="2"/>
  <c r="F52"/>
  <c r="F39"/>
  <c r="F23"/>
  <c r="F10"/>
  <c r="G48"/>
  <c r="F57"/>
  <c r="F48"/>
  <c r="G93"/>
  <c r="G44"/>
  <c r="A252" i="198"/>
  <c r="A174"/>
  <c r="I150"/>
  <c r="I228"/>
  <c r="B78"/>
  <c r="B156" s="1"/>
  <c r="A9" i="232"/>
  <c r="A10" i="60"/>
  <c r="A6" i="198"/>
  <c r="C11" i="232"/>
  <c r="C12" i="60"/>
  <c r="B12" i="232"/>
  <c r="B13" i="60"/>
  <c r="B30" i="232"/>
  <c r="B31" i="60"/>
  <c r="C42" i="232"/>
  <c r="C43" i="60"/>
  <c r="B48" i="232"/>
  <c r="B50" i="60"/>
  <c r="A49" i="232"/>
  <c r="A51" i="60"/>
  <c r="C51" i="232"/>
  <c r="C53" i="60"/>
  <c r="A53" i="232"/>
  <c r="A56"/>
  <c r="A58" i="60"/>
  <c r="C83" i="232"/>
  <c r="C85" i="60"/>
  <c r="C90" i="232"/>
  <c r="C92" i="60"/>
  <c r="B96" i="232"/>
  <c r="B98" i="60"/>
  <c r="A97" i="232"/>
  <c r="A99" i="60"/>
  <c r="A100" i="232"/>
  <c r="A102" i="60"/>
  <c r="A107" i="232"/>
  <c r="A109" i="60"/>
  <c r="B110" i="232"/>
  <c r="B112" i="60"/>
  <c r="A84" i="198"/>
  <c r="A240" s="1"/>
  <c r="B84"/>
  <c r="B123" s="1"/>
  <c r="B279" s="1"/>
  <c r="A76" i="232"/>
  <c r="A78" i="60"/>
  <c r="B78" i="232"/>
  <c r="B80" i="60"/>
  <c r="A79" i="232"/>
  <c r="I25" i="198"/>
  <c r="I78" s="1"/>
  <c r="I156" s="1"/>
  <c r="B57" i="232"/>
  <c r="B59" i="60"/>
  <c r="A63" i="232"/>
  <c r="A65" i="60"/>
  <c r="B69" i="232"/>
  <c r="B71" i="60"/>
  <c r="A70" i="232"/>
  <c r="A72" i="60"/>
  <c r="A33"/>
  <c r="C93"/>
  <c r="C66"/>
  <c r="C57"/>
  <c r="B130" i="232"/>
  <c r="C146"/>
  <c r="F59" i="2"/>
  <c r="G90"/>
  <c r="F16"/>
  <c r="H25"/>
  <c r="F46"/>
  <c r="G46"/>
  <c r="F24"/>
  <c r="G53"/>
  <c r="A8" i="60"/>
  <c r="P31" i="191"/>
  <c r="O31"/>
  <c r="P10"/>
  <c r="O10"/>
  <c r="P30"/>
  <c r="O30"/>
  <c r="D28" i="233"/>
  <c r="F26"/>
  <c r="H150" i="232"/>
  <c r="F12" i="233"/>
  <c r="E26"/>
  <c r="G150" i="232"/>
  <c r="E22" i="233"/>
  <c r="G120" i="232"/>
  <c r="E12" i="233"/>
  <c r="Q105" i="60"/>
  <c r="Q122"/>
  <c r="L172"/>
  <c r="Q172"/>
  <c r="E7" i="188"/>
  <c r="O36" i="191"/>
  <c r="P36"/>
  <c r="P34"/>
  <c r="O34"/>
  <c r="A56" i="198"/>
  <c r="O32" i="191"/>
  <c r="P32"/>
  <c r="P12"/>
  <c r="D30" i="233"/>
  <c r="D16"/>
  <c r="D6"/>
  <c r="F22"/>
  <c r="H120" i="232"/>
  <c r="F8" i="233"/>
  <c r="H38" i="232"/>
  <c r="F6" i="233"/>
  <c r="H28" i="232"/>
  <c r="E8" i="233"/>
  <c r="G38" i="232"/>
  <c r="Q16" i="60"/>
  <c r="H74"/>
  <c r="P74"/>
  <c r="N179"/>
  <c r="H39"/>
  <c r="P39"/>
  <c r="P152"/>
  <c r="H157"/>
  <c r="P157"/>
  <c r="H172"/>
  <c r="P172"/>
  <c r="L177"/>
  <c r="P9" i="191"/>
  <c r="H16" i="60"/>
  <c r="P16"/>
  <c r="J179"/>
  <c r="P23"/>
  <c r="C8" i="232"/>
  <c r="A158"/>
  <c r="A160" i="60"/>
  <c r="D20" i="233"/>
  <c r="D12"/>
  <c r="F30"/>
  <c r="H170" i="232"/>
  <c r="F17" i="233"/>
  <c r="H93" i="232"/>
  <c r="E30" i="233"/>
  <c r="G170" i="232"/>
  <c r="E17" i="233"/>
  <c r="G93" i="232"/>
  <c r="E5" i="233"/>
  <c r="G22" i="232"/>
  <c r="L116" i="60"/>
  <c r="Q116"/>
  <c r="H89"/>
  <c r="P89"/>
  <c r="A41" i="198"/>
  <c r="A95" s="1"/>
  <c r="A173" s="1"/>
  <c r="A82"/>
  <c r="I231"/>
  <c r="I114"/>
  <c r="I270" s="1"/>
  <c r="L146" i="60"/>
  <c r="Q146"/>
  <c r="L62"/>
  <c r="Q62"/>
  <c r="M179"/>
  <c r="Q135"/>
  <c r="L135"/>
  <c r="H141"/>
  <c r="P141"/>
  <c r="H34"/>
  <c r="P34"/>
  <c r="H100"/>
  <c r="P100"/>
  <c r="O11" i="191"/>
  <c r="P11"/>
  <c r="L8"/>
  <c r="L65" s="1"/>
  <c r="P65" s="1"/>
  <c r="O35"/>
  <c r="P35"/>
  <c r="G177" i="198"/>
  <c r="G7" i="188"/>
  <c r="C249" i="198"/>
  <c r="C210"/>
  <c r="C132"/>
  <c r="C288" s="1"/>
  <c r="D130"/>
  <c r="D286" s="1"/>
  <c r="D169"/>
  <c r="D247"/>
  <c r="N243"/>
  <c r="N204"/>
  <c r="N126"/>
  <c r="N282" s="1"/>
  <c r="D118"/>
  <c r="D274" s="1"/>
  <c r="D157"/>
  <c r="D235"/>
  <c r="D196"/>
  <c r="F114"/>
  <c r="F270" s="1"/>
  <c r="F192"/>
  <c r="F147"/>
  <c r="F225"/>
  <c r="F186"/>
  <c r="H122" i="60"/>
  <c r="H110"/>
  <c r="L39"/>
  <c r="L167"/>
  <c r="D84"/>
  <c r="D110"/>
  <c r="H146"/>
  <c r="D157"/>
  <c r="H162"/>
  <c r="D172"/>
  <c r="D34"/>
  <c r="H56"/>
  <c r="L68"/>
  <c r="D135"/>
  <c r="L141"/>
  <c r="H29"/>
  <c r="C147" i="198"/>
  <c r="G230"/>
  <c r="K242"/>
  <c r="D119"/>
  <c r="D275" s="1"/>
  <c r="D197"/>
  <c r="L110" i="60"/>
  <c r="H84"/>
  <c r="L74"/>
  <c r="D6" i="192"/>
  <c r="E179" i="60"/>
  <c r="D79"/>
  <c r="D105"/>
  <c r="H152"/>
  <c r="D162"/>
  <c r="H177"/>
  <c r="L23"/>
  <c r="D39"/>
  <c r="L56"/>
  <c r="D141"/>
  <c r="C225" i="198"/>
  <c r="D126"/>
  <c r="D282" s="1"/>
  <c r="D198"/>
  <c r="D237"/>
  <c r="D113"/>
  <c r="D269" s="1"/>
  <c r="D230"/>
  <c r="P84" i="60"/>
  <c r="H95"/>
  <c r="H116"/>
  <c r="H105"/>
  <c r="L84"/>
  <c r="H79"/>
  <c r="L34"/>
  <c r="D152"/>
  <c r="H167"/>
  <c r="D177"/>
  <c r="D74"/>
  <c r="C207" i="198"/>
  <c r="C129"/>
  <c r="C285" s="1"/>
  <c r="D16" i="60"/>
  <c r="D250" i="198"/>
  <c r="D175"/>
  <c r="D117"/>
  <c r="D273" s="1"/>
  <c r="D172"/>
  <c r="G258"/>
  <c r="C18" i="233"/>
  <c r="C25"/>
  <c r="G102" i="198"/>
  <c r="F177"/>
  <c r="F178" s="1"/>
  <c r="F180" s="1"/>
  <c r="B134" i="232"/>
  <c r="B136" i="60"/>
  <c r="A135" i="232"/>
  <c r="C137"/>
  <c r="C139" i="60"/>
  <c r="F99" i="198"/>
  <c r="A16" i="232"/>
  <c r="A17" i="60"/>
  <c r="C18" i="232"/>
  <c r="C19" i="60"/>
  <c r="C29" i="232"/>
  <c r="C30" i="60"/>
  <c r="B55" i="232"/>
  <c r="B57" i="60"/>
  <c r="C9" i="232"/>
  <c r="C10" i="60"/>
  <c r="A13" i="232"/>
  <c r="A10" i="198"/>
  <c r="I10" s="1"/>
  <c r="B16" i="232"/>
  <c r="B17" i="60"/>
  <c r="A17" i="232"/>
  <c r="A18" i="60"/>
  <c r="C19" i="232"/>
  <c r="B61"/>
  <c r="B63" i="60"/>
  <c r="A62" i="232"/>
  <c r="A64" i="60"/>
  <c r="B63" i="232"/>
  <c r="B65" i="60"/>
  <c r="B73" i="232"/>
  <c r="B75" i="60"/>
  <c r="C78" i="232"/>
  <c r="C80" i="60"/>
  <c r="B100" i="232"/>
  <c r="B102" i="60"/>
  <c r="A101" i="232"/>
  <c r="A131"/>
  <c r="A133" i="60"/>
  <c r="A162" i="232"/>
  <c r="A164" i="60"/>
  <c r="A156"/>
  <c r="A149"/>
  <c r="C124"/>
  <c r="A39" i="232"/>
  <c r="A40" i="60"/>
  <c r="A90" i="232"/>
  <c r="E16" i="198"/>
  <c r="C154" i="60"/>
  <c r="C25" i="232"/>
  <c r="C26" i="60"/>
  <c r="A27" i="232"/>
  <c r="A30"/>
  <c r="A31" i="60"/>
  <c r="D29" i="233"/>
  <c r="D19"/>
  <c r="D10"/>
  <c r="F20"/>
  <c r="H108" i="232"/>
  <c r="F16" i="233"/>
  <c r="H87" i="232"/>
  <c r="F21" i="233"/>
  <c r="F10"/>
  <c r="H54" i="232"/>
  <c r="F5" i="233"/>
  <c r="E29"/>
  <c r="G165" i="232"/>
  <c r="G144"/>
  <c r="E20" i="233"/>
  <c r="E16"/>
  <c r="G87" i="232"/>
  <c r="E10" i="233"/>
  <c r="G54" i="232"/>
  <c r="E4" i="233"/>
  <c r="G15" i="232"/>
  <c r="C125" i="60"/>
  <c r="B118"/>
  <c r="C45"/>
  <c r="A13"/>
  <c r="H22" i="232"/>
  <c r="H114"/>
  <c r="N62" i="198"/>
  <c r="N56"/>
  <c r="O62"/>
  <c r="E177"/>
  <c r="A138"/>
  <c r="A294" s="1"/>
  <c r="A177"/>
  <c r="A255"/>
  <c r="C3"/>
  <c r="I154"/>
  <c r="I193"/>
  <c r="I115"/>
  <c r="I271" s="1"/>
  <c r="B35"/>
  <c r="B89" s="1"/>
  <c r="B206" s="1"/>
  <c r="B76"/>
  <c r="B115" s="1"/>
  <c r="B271" s="1"/>
  <c r="A31" i="232"/>
  <c r="A32" i="60"/>
  <c r="C49" i="232"/>
  <c r="C51" i="60"/>
  <c r="B50" i="232"/>
  <c r="B52" i="60"/>
  <c r="A51" i="232"/>
  <c r="A53" i="60"/>
  <c r="B52" i="232"/>
  <c r="B54" i="60"/>
  <c r="A92" i="232"/>
  <c r="A94" i="60"/>
  <c r="B94" i="232"/>
  <c r="B96" i="60"/>
  <c r="A95" i="232"/>
  <c r="A97" i="60"/>
  <c r="B158" i="232"/>
  <c r="B160" i="60"/>
  <c r="C161" i="232"/>
  <c r="C163" i="60"/>
  <c r="B162" i="232"/>
  <c r="B164" i="60"/>
  <c r="A163" i="232"/>
  <c r="A165" i="60"/>
  <c r="A457" i="45"/>
  <c r="K7" i="191"/>
  <c r="E6" i="188" s="1"/>
  <c r="C6"/>
  <c r="C10" i="233"/>
  <c r="I29" i="198"/>
  <c r="A11" i="232"/>
  <c r="A8" i="198"/>
  <c r="A145" s="1"/>
  <c r="A12" i="60"/>
  <c r="C34" i="232"/>
  <c r="C35" i="60"/>
  <c r="B40" i="232"/>
  <c r="B41" i="60"/>
  <c r="B56" i="232"/>
  <c r="B58" i="60"/>
  <c r="B79" i="232"/>
  <c r="B81" i="60"/>
  <c r="A80" i="232"/>
  <c r="A82" i="60"/>
  <c r="C99" i="232"/>
  <c r="C101" i="60"/>
  <c r="B123" i="232"/>
  <c r="B125" i="60"/>
  <c r="A124" i="232"/>
  <c r="A126" i="60"/>
  <c r="C30" i="232"/>
  <c r="A45"/>
  <c r="A59"/>
  <c r="A61" i="60"/>
  <c r="C62" i="232"/>
  <c r="C64" i="60"/>
  <c r="A64" i="232"/>
  <c r="A66" i="60"/>
  <c r="A69" i="232"/>
  <c r="A71" i="60"/>
  <c r="B121" i="232"/>
  <c r="B123" i="60"/>
  <c r="A122" i="232"/>
  <c r="A124" i="60"/>
  <c r="C130" i="232"/>
  <c r="C132" i="60"/>
  <c r="C134" i="232"/>
  <c r="C136" i="60"/>
  <c r="A136" i="232"/>
  <c r="A138" i="60"/>
  <c r="B147" i="232"/>
  <c r="B149" i="60"/>
  <c r="A157" i="232"/>
  <c r="A159" i="60"/>
  <c r="C12" i="232"/>
  <c r="C13" i="60"/>
  <c r="C17" i="232"/>
  <c r="C18" i="60"/>
  <c r="B18" i="232"/>
  <c r="B19" i="60"/>
  <c r="A19" i="232"/>
  <c r="A24"/>
  <c r="A25" i="60"/>
  <c r="A25" i="232"/>
  <c r="A26" i="60"/>
  <c r="B42" i="232"/>
  <c r="B43" i="60"/>
  <c r="B43" i="232"/>
  <c r="B44" i="60"/>
  <c r="C58" i="232"/>
  <c r="C60" i="60"/>
  <c r="B84" i="232"/>
  <c r="B86" i="60"/>
  <c r="B89" i="232"/>
  <c r="B91" i="60"/>
  <c r="C104" i="232"/>
  <c r="C106" i="60"/>
  <c r="A106" i="232"/>
  <c r="A108" i="60"/>
  <c r="A109" i="232"/>
  <c r="A113"/>
  <c r="A115" i="60"/>
  <c r="H84" i="2"/>
  <c r="F37"/>
  <c r="F21"/>
  <c r="G12"/>
  <c r="F63"/>
  <c r="F55"/>
  <c r="F50"/>
  <c r="F42"/>
  <c r="F25"/>
  <c r="F12"/>
  <c r="F7"/>
  <c r="G50"/>
  <c r="G42"/>
  <c r="G25"/>
  <c r="F75"/>
  <c r="G45"/>
  <c r="H75"/>
  <c r="F84"/>
  <c r="F38"/>
  <c r="F33"/>
  <c r="F79"/>
  <c r="G49"/>
  <c r="H79"/>
  <c r="F71"/>
  <c r="F66"/>
  <c r="F35"/>
  <c r="F30"/>
  <c r="G41"/>
  <c r="H71"/>
  <c r="I93"/>
  <c r="I155" i="198"/>
  <c r="I116"/>
  <c r="I272" s="1"/>
  <c r="I233"/>
  <c r="I194"/>
  <c r="F87" i="2"/>
  <c r="F77"/>
  <c r="F69"/>
  <c r="C73" i="232"/>
  <c r="A223" i="45"/>
  <c r="A85" i="232"/>
  <c r="A87" i="60"/>
  <c r="C118" i="232"/>
  <c r="B141"/>
  <c r="B143" i="60"/>
  <c r="C151" i="232"/>
  <c r="C153" i="60"/>
  <c r="A153" i="232"/>
  <c r="A155" i="60"/>
  <c r="A78" i="239"/>
  <c r="A168" i="232"/>
  <c r="A170" i="60"/>
  <c r="A174" i="232"/>
  <c r="A176" i="60"/>
  <c r="I153" i="198"/>
  <c r="I192"/>
  <c r="B38"/>
  <c r="B92" s="1"/>
  <c r="B248" s="1"/>
  <c r="B79"/>
  <c r="B196" s="1"/>
  <c r="I7" i="191"/>
  <c r="D6" i="188" s="1"/>
  <c r="B6"/>
  <c r="B159" i="198"/>
  <c r="B120"/>
  <c r="B276" s="1"/>
  <c r="B237"/>
  <c r="B45"/>
  <c r="B99" s="1"/>
  <c r="B255" s="1"/>
  <c r="B86"/>
  <c r="C22" i="233"/>
  <c r="C14"/>
  <c r="C28"/>
  <c r="C6"/>
  <c r="C21"/>
  <c r="B19" i="232"/>
  <c r="B20" i="60"/>
  <c r="C24" i="232"/>
  <c r="C25" i="60"/>
  <c r="A26" i="232"/>
  <c r="A27" i="60"/>
  <c r="A29" i="232"/>
  <c r="A30" i="60"/>
  <c r="A75" i="232"/>
  <c r="C79"/>
  <c r="C81" i="60"/>
  <c r="A81" i="232"/>
  <c r="A83" i="60"/>
  <c r="C84" i="232"/>
  <c r="C86" i="60"/>
  <c r="B140" i="232"/>
  <c r="B142" i="60"/>
  <c r="C162" i="232"/>
  <c r="C164" i="60"/>
  <c r="C167" i="232"/>
  <c r="C169" i="60"/>
  <c r="C69" i="232"/>
  <c r="C71" i="60"/>
  <c r="A71" i="232"/>
  <c r="A73" i="60"/>
  <c r="C74" i="232"/>
  <c r="C76" i="60"/>
  <c r="A84" i="232"/>
  <c r="A86" i="60"/>
  <c r="A86" i="232"/>
  <c r="A88" i="60"/>
  <c r="A89" i="232"/>
  <c r="A91" i="60"/>
  <c r="A104" i="232"/>
  <c r="A106" i="60"/>
  <c r="A121" i="232"/>
  <c r="A123" i="60"/>
  <c r="A128" i="232"/>
  <c r="A130" i="60"/>
  <c r="B137" i="232"/>
  <c r="B139" i="60"/>
  <c r="A138" i="232"/>
  <c r="A167"/>
  <c r="A10"/>
  <c r="A11" i="60"/>
  <c r="C16" i="232"/>
  <c r="C17" i="60"/>
  <c r="A18" i="232"/>
  <c r="A19" i="60"/>
  <c r="A50" i="232"/>
  <c r="A65"/>
  <c r="A74"/>
  <c r="A76" i="60"/>
  <c r="C85" i="232"/>
  <c r="C87" i="60"/>
  <c r="A94" i="232"/>
  <c r="A96" i="60"/>
  <c r="C96" i="232"/>
  <c r="C98" i="60"/>
  <c r="A115" i="232"/>
  <c r="A117" i="60"/>
  <c r="A143" i="232"/>
  <c r="C166"/>
  <c r="C168" i="60"/>
  <c r="G63" i="2"/>
  <c r="G59"/>
  <c r="H51"/>
  <c r="H45"/>
  <c r="H47"/>
  <c r="E89"/>
  <c r="I90"/>
  <c r="H90"/>
  <c r="G61"/>
  <c r="G57"/>
  <c r="F64"/>
  <c r="F60"/>
  <c r="F56"/>
  <c r="G88"/>
  <c r="H81"/>
  <c r="H73"/>
  <c r="F90"/>
  <c r="F88"/>
  <c r="F93" i="192"/>
  <c r="F85" i="2" s="1"/>
  <c r="F81"/>
  <c r="F73"/>
  <c r="F53"/>
  <c r="F51"/>
  <c r="F49"/>
  <c r="F47"/>
  <c r="F45"/>
  <c r="F43"/>
  <c r="F41"/>
  <c r="E10" i="192"/>
  <c r="E8" i="2" s="1"/>
  <c r="G64"/>
  <c r="G51"/>
  <c r="G47"/>
  <c r="G43"/>
  <c r="G22"/>
  <c r="F62"/>
  <c r="F58"/>
  <c r="F22"/>
  <c r="F94"/>
  <c r="F17"/>
  <c r="F13"/>
  <c r="F9"/>
  <c r="F28"/>
  <c r="F80"/>
  <c r="F76"/>
  <c r="F72"/>
  <c r="F67"/>
  <c r="H42"/>
  <c r="F31"/>
  <c r="F19"/>
  <c r="F15"/>
  <c r="F11"/>
  <c r="F86"/>
  <c r="G30"/>
  <c r="H88"/>
  <c r="F82"/>
  <c r="F78"/>
  <c r="F74"/>
  <c r="F70"/>
  <c r="F65"/>
  <c r="G62"/>
  <c r="G60"/>
  <c r="G58"/>
  <c r="G56"/>
  <c r="F34"/>
  <c r="F29"/>
  <c r="B247" i="198"/>
  <c r="B208"/>
  <c r="B169"/>
  <c r="B130"/>
  <c r="B286" s="1"/>
  <c r="B36"/>
  <c r="B90" s="1"/>
  <c r="B77"/>
  <c r="I22" i="2"/>
  <c r="H22"/>
  <c r="A9" i="60"/>
  <c r="A8" i="232"/>
  <c r="B9"/>
  <c r="B10" i="60"/>
  <c r="B17" i="232"/>
  <c r="B18" i="60"/>
  <c r="A40" i="232"/>
  <c r="A41" i="60"/>
  <c r="C48" i="232"/>
  <c r="C50" i="60"/>
  <c r="B49" i="232"/>
  <c r="B51" i="60"/>
  <c r="A52" i="232"/>
  <c r="A54" i="60"/>
  <c r="A55" i="232"/>
  <c r="A57" i="60"/>
  <c r="C61" i="232"/>
  <c r="C63" i="60"/>
  <c r="B152" i="232"/>
  <c r="B154" i="60"/>
  <c r="A156" i="232"/>
  <c r="A158" i="60"/>
  <c r="A164" i="232"/>
  <c r="A166" i="60"/>
  <c r="C172" i="232"/>
  <c r="C174" i="60"/>
  <c r="H4" i="2"/>
  <c r="C6" i="45"/>
  <c r="B1" i="198"/>
  <c r="A126"/>
  <c r="A282" s="1"/>
  <c r="A165"/>
  <c r="A243"/>
  <c r="I158"/>
  <c r="I236"/>
  <c r="I119"/>
  <c r="I275" s="1"/>
  <c r="C5"/>
  <c r="A79"/>
  <c r="A38"/>
  <c r="A92" s="1"/>
  <c r="A80"/>
  <c r="A39"/>
  <c r="A93" s="1"/>
  <c r="B42"/>
  <c r="B96" s="1"/>
  <c r="B83"/>
  <c r="A34"/>
  <c r="I26"/>
  <c r="I79" s="1"/>
  <c r="A253"/>
  <c r="A214"/>
  <c r="A175"/>
  <c r="B253"/>
  <c r="B214"/>
  <c r="B136"/>
  <c r="B292" s="1"/>
  <c r="B175"/>
  <c r="B137"/>
  <c r="B293" s="1"/>
  <c r="B215"/>
  <c r="B41"/>
  <c r="B95" s="1"/>
  <c r="B82"/>
  <c r="I32"/>
  <c r="I174"/>
  <c r="I213"/>
  <c r="I252" s="1"/>
  <c r="I291" s="1"/>
  <c r="I135"/>
  <c r="H86" i="2"/>
  <c r="G91"/>
  <c r="B10" i="232"/>
  <c r="B11" i="60"/>
  <c r="L5" i="198"/>
  <c r="H15" i="232"/>
  <c r="E177"/>
  <c r="AN60" i="234"/>
  <c r="AN50"/>
  <c r="AN21"/>
  <c r="AP47"/>
  <c r="AP38"/>
  <c r="AN19"/>
  <c r="AP51"/>
  <c r="AP36"/>
  <c r="AO44"/>
  <c r="AO20"/>
  <c r="AO57"/>
  <c r="AO33"/>
  <c r="AN38"/>
  <c r="AN28"/>
  <c r="AN59"/>
  <c r="AP41"/>
  <c r="AP39"/>
  <c r="AN52"/>
  <c r="AP40"/>
  <c r="AP30"/>
  <c r="AP14"/>
  <c r="AO41"/>
  <c r="AN15"/>
  <c r="AO54"/>
  <c r="AO50"/>
  <c r="AN13"/>
  <c r="AP60"/>
  <c r="AP58"/>
  <c r="AO24"/>
  <c r="AP24"/>
  <c r="AN36"/>
  <c r="AO58"/>
  <c r="AP48"/>
  <c r="AN11"/>
  <c r="AN46"/>
  <c r="AP29"/>
  <c r="AO15"/>
  <c r="AO31"/>
  <c r="AN17"/>
  <c r="AO29"/>
  <c r="AP20"/>
  <c r="AP26"/>
  <c r="AP21"/>
  <c r="AP28"/>
  <c r="AO28"/>
  <c r="AP61"/>
  <c r="AO11"/>
  <c r="AO10"/>
  <c r="AN16"/>
  <c r="AN35"/>
  <c r="AO21"/>
  <c r="AO46"/>
  <c r="AN20"/>
  <c r="AN12"/>
  <c r="AP25"/>
  <c r="AO23"/>
  <c r="AN45"/>
  <c r="AO40"/>
  <c r="AN58"/>
  <c r="AO34"/>
  <c r="AP57"/>
  <c r="AN18"/>
  <c r="AN57"/>
  <c r="AP18"/>
  <c r="AN42"/>
  <c r="AO35"/>
  <c r="AO17"/>
  <c r="AO61"/>
  <c r="AN44"/>
  <c r="AN29"/>
  <c r="AO52"/>
  <c r="AN10"/>
  <c r="AO19"/>
  <c r="AN33"/>
  <c r="AP43"/>
  <c r="AN9"/>
  <c r="AP27"/>
  <c r="AP34"/>
  <c r="AN47"/>
  <c r="AP19"/>
  <c r="AP62"/>
  <c r="AN63"/>
  <c r="AN37"/>
  <c r="AN23"/>
  <c r="AN51"/>
  <c r="AO12"/>
  <c r="AP53"/>
  <c r="AO25"/>
  <c r="AP35"/>
  <c r="AP32"/>
  <c r="AN61"/>
  <c r="AN32"/>
  <c r="AO27"/>
  <c r="AP11"/>
  <c r="AP9"/>
  <c r="AP42"/>
  <c r="AO56"/>
  <c r="AO18"/>
  <c r="AP16"/>
  <c r="AN40"/>
  <c r="AO49"/>
  <c r="AO32"/>
  <c r="AN24"/>
  <c r="AO37"/>
  <c r="AO43"/>
  <c r="AP10"/>
  <c r="AO55"/>
  <c r="AN26"/>
  <c r="AN41"/>
  <c r="AP13"/>
  <c r="AO48"/>
  <c r="AO38"/>
  <c r="AN14"/>
  <c r="AO62"/>
  <c r="AP52"/>
  <c r="AO60"/>
  <c r="AP49"/>
  <c r="AN30"/>
  <c r="AP12"/>
  <c r="AN53"/>
  <c r="AP44"/>
  <c r="AN31"/>
  <c r="AN49"/>
  <c r="AO16"/>
  <c r="AO53"/>
  <c r="AP56"/>
  <c r="AN56"/>
  <c r="AO26"/>
  <c r="AO59"/>
  <c r="AP63"/>
  <c r="AN25"/>
  <c r="AP37"/>
  <c r="AN39"/>
  <c r="AO9"/>
  <c r="AO36"/>
  <c r="AO51"/>
  <c r="AN54"/>
  <c r="AP31"/>
  <c r="AO42"/>
  <c r="AO47"/>
  <c r="AN43"/>
  <c r="AN55"/>
  <c r="AP46"/>
  <c r="AP17"/>
  <c r="AO13"/>
  <c r="AO14"/>
  <c r="AP55"/>
  <c r="AP50"/>
  <c r="AN27"/>
  <c r="AO30"/>
  <c r="AO63"/>
  <c r="AO39"/>
  <c r="AP54"/>
  <c r="AP33"/>
  <c r="AP23"/>
  <c r="AN34"/>
  <c r="AN62"/>
  <c r="AN48"/>
  <c r="AP15"/>
  <c r="AP45"/>
  <c r="AO45"/>
  <c r="AP59"/>
  <c r="K16" i="198" l="1"/>
  <c r="K70" s="1"/>
  <c r="K226" s="1"/>
  <c r="X11" i="192"/>
  <c r="AV11" i="234" s="1"/>
  <c r="O10" i="192"/>
  <c r="AT10" i="234" s="1"/>
  <c r="AG23" i="192"/>
  <c r="AG22" s="1"/>
  <c r="X22"/>
  <c r="H20" i="2" s="1"/>
  <c r="AG42" i="192"/>
  <c r="AG41" s="1"/>
  <c r="X41"/>
  <c r="AG60"/>
  <c r="AG59" s="1"/>
  <c r="X59"/>
  <c r="AT9" i="234"/>
  <c r="AG33" i="192"/>
  <c r="AG32" s="1"/>
  <c r="X32"/>
  <c r="AG38"/>
  <c r="AG37" s="1"/>
  <c r="X37"/>
  <c r="AG46"/>
  <c r="AG45" s="1"/>
  <c r="X45"/>
  <c r="O31"/>
  <c r="H12" i="233"/>
  <c r="H10"/>
  <c r="I16"/>
  <c r="D216" i="198"/>
  <c r="D80" i="239"/>
  <c r="E29" i="192"/>
  <c r="E74" s="1"/>
  <c r="L226" i="198"/>
  <c r="B10" i="35"/>
  <c r="G16" i="198" s="1"/>
  <c r="C70"/>
  <c r="C109" s="1"/>
  <c r="C265" s="1"/>
  <c r="E80" i="239"/>
  <c r="G181" i="60"/>
  <c r="L187" i="198"/>
  <c r="L109"/>
  <c r="L265" s="1"/>
  <c r="D138"/>
  <c r="G19" i="233"/>
  <c r="I22"/>
  <c r="G22"/>
  <c r="H9"/>
  <c r="I27"/>
  <c r="G9"/>
  <c r="G10"/>
  <c r="G17"/>
  <c r="G5"/>
  <c r="G28"/>
  <c r="G27"/>
  <c r="G23"/>
  <c r="H6"/>
  <c r="H24"/>
  <c r="I10"/>
  <c r="H25"/>
  <c r="H16"/>
  <c r="I29"/>
  <c r="I12"/>
  <c r="G14"/>
  <c r="G21"/>
  <c r="H20"/>
  <c r="I20"/>
  <c r="H28"/>
  <c r="G20"/>
  <c r="H11"/>
  <c r="I25"/>
  <c r="I19"/>
  <c r="G217" i="198"/>
  <c r="G45"/>
  <c r="F217"/>
  <c r="F45"/>
  <c r="E100"/>
  <c r="E45"/>
  <c r="H4" i="233"/>
  <c r="I4"/>
  <c r="D2" i="241"/>
  <c r="H19" i="233"/>
  <c r="H27"/>
  <c r="H23"/>
  <c r="H15"/>
  <c r="G16"/>
  <c r="I26"/>
  <c r="I247" i="198"/>
  <c r="I286" s="1"/>
  <c r="I248"/>
  <c r="I287" s="1"/>
  <c r="J249"/>
  <c r="J288" s="1"/>
  <c r="M208"/>
  <c r="M212" s="1"/>
  <c r="J250"/>
  <c r="J289" s="1"/>
  <c r="F3" i="239"/>
  <c r="I21" i="233"/>
  <c r="G12"/>
  <c r="I18"/>
  <c r="H17"/>
  <c r="H30"/>
  <c r="G18"/>
  <c r="I13"/>
  <c r="I30"/>
  <c r="G25"/>
  <c r="H13"/>
  <c r="I17"/>
  <c r="G7"/>
  <c r="B7" i="188"/>
  <c r="J92" i="198"/>
  <c r="J131" s="1"/>
  <c r="J170" s="1"/>
  <c r="J209"/>
  <c r="J247"/>
  <c r="J286" s="1"/>
  <c r="I179" i="60"/>
  <c r="H48"/>
  <c r="E139" i="198"/>
  <c r="F139"/>
  <c r="G139"/>
  <c r="H16" i="239"/>
  <c r="A73"/>
  <c r="F28"/>
  <c r="H4"/>
  <c r="A50"/>
  <c r="A16"/>
  <c r="F16" i="198"/>
  <c r="F70" s="1"/>
  <c r="I15" i="233"/>
  <c r="A23" i="239"/>
  <c r="A52"/>
  <c r="G6" i="233"/>
  <c r="F12" i="239"/>
  <c r="I28" i="233"/>
  <c r="A4" i="239"/>
  <c r="A39"/>
  <c r="B76"/>
  <c r="G4"/>
  <c r="B71"/>
  <c r="H5" i="233"/>
  <c r="G8" i="239"/>
  <c r="A28"/>
  <c r="A37"/>
  <c r="E3" i="233"/>
  <c r="A69" i="239"/>
  <c r="H8"/>
  <c r="I11" i="233"/>
  <c r="G13"/>
  <c r="I23"/>
  <c r="G15"/>
  <c r="H26"/>
  <c r="A14" i="239"/>
  <c r="G8" i="233"/>
  <c r="F16" i="239"/>
  <c r="H14"/>
  <c r="A54"/>
  <c r="A59"/>
  <c r="A35"/>
  <c r="A56"/>
  <c r="A41"/>
  <c r="B4"/>
  <c r="A32"/>
  <c r="A76"/>
  <c r="H22" i="233"/>
  <c r="H8"/>
  <c r="G16" i="239"/>
  <c r="H7" i="233"/>
  <c r="G14" i="239"/>
  <c r="A63"/>
  <c r="A12"/>
  <c r="A8"/>
  <c r="A65"/>
  <c r="A18"/>
  <c r="F4"/>
  <c r="AV25" i="234"/>
  <c r="AV20"/>
  <c r="AT35"/>
  <c r="AT62"/>
  <c r="H55" i="2"/>
  <c r="AT51" i="234"/>
  <c r="AX21"/>
  <c r="AV21"/>
  <c r="AX63"/>
  <c r="AV63"/>
  <c r="AX19"/>
  <c r="AV19"/>
  <c r="G29" i="233"/>
  <c r="A106" i="198"/>
  <c r="M130" s="1"/>
  <c r="M134" s="1"/>
  <c r="I6"/>
  <c r="C6"/>
  <c r="B67" s="1"/>
  <c r="AX52" i="234"/>
  <c r="AV52"/>
  <c r="AX54"/>
  <c r="AV54"/>
  <c r="AX56"/>
  <c r="AV56"/>
  <c r="AX58"/>
  <c r="AV58"/>
  <c r="AV60"/>
  <c r="AX53"/>
  <c r="AV53"/>
  <c r="AX55"/>
  <c r="AV55"/>
  <c r="AX57"/>
  <c r="AV57"/>
  <c r="AX59"/>
  <c r="AV59"/>
  <c r="AX61"/>
  <c r="AV61"/>
  <c r="AV39"/>
  <c r="AV41"/>
  <c r="AV43"/>
  <c r="AV45"/>
  <c r="AV47"/>
  <c r="AV49"/>
  <c r="AV40"/>
  <c r="AV42"/>
  <c r="AV44"/>
  <c r="AV46"/>
  <c r="AV48"/>
  <c r="AT31"/>
  <c r="AT29"/>
  <c r="AX30"/>
  <c r="AV30"/>
  <c r="AV26"/>
  <c r="AX27"/>
  <c r="AV27"/>
  <c r="AX13"/>
  <c r="AV13"/>
  <c r="AX15"/>
  <c r="AV15"/>
  <c r="AX17"/>
  <c r="AV17"/>
  <c r="AV12"/>
  <c r="AV14"/>
  <c r="AV16"/>
  <c r="AV18"/>
  <c r="AT24"/>
  <c r="G3" i="233"/>
  <c r="G5" i="234"/>
  <c r="AX9"/>
  <c r="F31" i="192"/>
  <c r="F26" i="2" s="1"/>
  <c r="F22" i="234"/>
  <c r="AM22" s="1"/>
  <c r="E31" i="192"/>
  <c r="E26" i="2" s="1"/>
  <c r="E22" i="234"/>
  <c r="AL22" s="1"/>
  <c r="D31" i="192"/>
  <c r="D26" i="2" s="1"/>
  <c r="D22" i="234"/>
  <c r="AK22" s="1"/>
  <c r="F8"/>
  <c r="AM8" s="1"/>
  <c r="E8"/>
  <c r="AL8" s="1"/>
  <c r="D8"/>
  <c r="AK8" s="1"/>
  <c r="I14" i="233"/>
  <c r="B163" i="198"/>
  <c r="D109"/>
  <c r="D265" s="1"/>
  <c r="B124"/>
  <c r="B280" s="1"/>
  <c r="B162"/>
  <c r="F7" i="98"/>
  <c r="F97" s="1"/>
  <c r="O52" i="198"/>
  <c r="B245"/>
  <c r="B138"/>
  <c r="B294" s="1"/>
  <c r="I151"/>
  <c r="C10"/>
  <c r="B223" s="1"/>
  <c r="A167"/>
  <c r="B241"/>
  <c r="A122"/>
  <c r="A278" s="1"/>
  <c r="N169"/>
  <c r="N208"/>
  <c r="N212" s="1"/>
  <c r="I117"/>
  <c r="I273" s="1"/>
  <c r="A245"/>
  <c r="A34" i="232"/>
  <c r="A128" i="198"/>
  <c r="A284" s="1"/>
  <c r="B171"/>
  <c r="B210"/>
  <c r="A200"/>
  <c r="A161"/>
  <c r="M58"/>
  <c r="B132"/>
  <c r="B288" s="1"/>
  <c r="B133"/>
  <c r="B289" s="1"/>
  <c r="A77"/>
  <c r="A233" s="1"/>
  <c r="D187"/>
  <c r="D226"/>
  <c r="M59"/>
  <c r="O181" i="60"/>
  <c r="K181"/>
  <c r="C9" i="198"/>
  <c r="B184" s="1"/>
  <c r="A73" i="232"/>
  <c r="B177" i="198"/>
  <c r="B216"/>
  <c r="A117"/>
  <c r="A273" s="1"/>
  <c r="A207"/>
  <c r="L7" i="191"/>
  <c r="O7" s="1"/>
  <c r="H6" i="188" s="1"/>
  <c r="A169" i="198"/>
  <c r="N7" i="191"/>
  <c r="G6" i="188" s="1"/>
  <c r="A247" i="198"/>
  <c r="A208"/>
  <c r="A129" i="60"/>
  <c r="A246" i="198"/>
  <c r="B211"/>
  <c r="B234"/>
  <c r="A125"/>
  <c r="A281" s="1"/>
  <c r="B250"/>
  <c r="A203"/>
  <c r="A156"/>
  <c r="N58"/>
  <c r="B158"/>
  <c r="B232"/>
  <c r="A164"/>
  <c r="A195"/>
  <c r="O208"/>
  <c r="O212" s="1"/>
  <c r="I9"/>
  <c r="A99" i="232"/>
  <c r="B105" i="198"/>
  <c r="B261" s="1"/>
  <c r="B222"/>
  <c r="O58"/>
  <c r="B144"/>
  <c r="L6"/>
  <c r="L9"/>
  <c r="A192"/>
  <c r="A114"/>
  <c r="A270" s="1"/>
  <c r="AV34" i="234"/>
  <c r="G38" i="2"/>
  <c r="AT50" i="234"/>
  <c r="G178" i="198"/>
  <c r="G180" s="1"/>
  <c r="A212"/>
  <c r="A251"/>
  <c r="A134"/>
  <c r="A290" s="1"/>
  <c r="A231"/>
  <c r="B240"/>
  <c r="B201"/>
  <c r="A110" i="232"/>
  <c r="A112" i="60"/>
  <c r="A66" i="198"/>
  <c r="M52"/>
  <c r="O55"/>
  <c r="N55"/>
  <c r="M55"/>
  <c r="N52"/>
  <c r="H37" i="2"/>
  <c r="G37"/>
  <c r="B43" i="54"/>
  <c r="G2" i="241" s="1"/>
  <c r="D126" i="232"/>
  <c r="C59" i="239" s="1"/>
  <c r="C80" s="1"/>
  <c r="A147" i="198"/>
  <c r="A225"/>
  <c r="I195"/>
  <c r="I234"/>
  <c r="A186"/>
  <c r="K5" i="191"/>
  <c r="E5" i="188" s="1"/>
  <c r="F5" s="1"/>
  <c r="G3" i="135"/>
  <c r="D5" i="45"/>
  <c r="G5" i="192"/>
  <c r="G29" s="1"/>
  <c r="G74" s="1"/>
  <c r="D179" i="60"/>
  <c r="A168" i="198"/>
  <c r="A90" i="60"/>
  <c r="C8" i="198"/>
  <c r="B145" s="1"/>
  <c r="G55" i="2"/>
  <c r="G28"/>
  <c r="E31" i="233"/>
  <c r="D5" i="232"/>
  <c r="C3" i="239" s="1"/>
  <c r="B39" i="54"/>
  <c r="C2" i="241" s="1"/>
  <c r="C3" i="135"/>
  <c r="D5" i="192"/>
  <c r="D5" i="98"/>
  <c r="B16" i="198"/>
  <c r="D5" i="60"/>
  <c r="AV37" i="234"/>
  <c r="H33" i="2"/>
  <c r="G10"/>
  <c r="A151" i="232"/>
  <c r="A153" i="60"/>
  <c r="B50" i="239"/>
  <c r="A113" i="198"/>
  <c r="A269" s="1"/>
  <c r="A152"/>
  <c r="A230"/>
  <c r="B78" i="239"/>
  <c r="A148" i="60"/>
  <c r="A72" i="198"/>
  <c r="A48"/>
  <c r="A102" s="1"/>
  <c r="B39" i="239"/>
  <c r="B14"/>
  <c r="B28"/>
  <c r="A146" i="232"/>
  <c r="B69" i="239"/>
  <c r="A161" i="232"/>
  <c r="A163" i="60"/>
  <c r="B59" i="239"/>
  <c r="N61" i="198"/>
  <c r="M61"/>
  <c r="O61"/>
  <c r="G18" i="2"/>
  <c r="H23"/>
  <c r="G23"/>
  <c r="H18"/>
  <c r="G24"/>
  <c r="G16"/>
  <c r="G21"/>
  <c r="H24"/>
  <c r="H16"/>
  <c r="G14"/>
  <c r="H14"/>
  <c r="G20"/>
  <c r="B63" i="239"/>
  <c r="B118" i="198"/>
  <c r="B274" s="1"/>
  <c r="B18" i="239"/>
  <c r="B8"/>
  <c r="B236" i="198"/>
  <c r="A162"/>
  <c r="C27" i="233"/>
  <c r="B52" i="239"/>
  <c r="B35"/>
  <c r="A63" i="60"/>
  <c r="B119" i="198"/>
  <c r="B275" s="1"/>
  <c r="B128"/>
  <c r="B284" s="1"/>
  <c r="C4" i="233"/>
  <c r="I190" i="198"/>
  <c r="I229"/>
  <c r="A85"/>
  <c r="A44"/>
  <c r="A98" s="1"/>
  <c r="B167"/>
  <c r="A40"/>
  <c r="A94" s="1"/>
  <c r="A81"/>
  <c r="AC6" i="192"/>
  <c r="AD6"/>
  <c r="AE6"/>
  <c r="AB6"/>
  <c r="D4" i="2"/>
  <c r="D30" i="192"/>
  <c r="D75" s="1"/>
  <c r="Y6"/>
  <c r="AF6"/>
  <c r="AF30" s="1"/>
  <c r="AA6"/>
  <c r="A201" i="198"/>
  <c r="L8"/>
  <c r="O169"/>
  <c r="B195"/>
  <c r="A23" i="232"/>
  <c r="D150" i="198"/>
  <c r="M169"/>
  <c r="I8"/>
  <c r="B170"/>
  <c r="B117"/>
  <c r="B273" s="1"/>
  <c r="A24" i="60"/>
  <c r="A123" i="198"/>
  <c r="A279" s="1"/>
  <c r="A67"/>
  <c r="L73" s="1"/>
  <c r="G7" i="2"/>
  <c r="A160" i="198"/>
  <c r="A199"/>
  <c r="A121"/>
  <c r="A277" s="1"/>
  <c r="A238"/>
  <c r="B106"/>
  <c r="A223"/>
  <c r="B228" s="1"/>
  <c r="L10"/>
  <c r="E7" i="98"/>
  <c r="E97" s="1"/>
  <c r="A111" i="60"/>
  <c r="M16" i="198"/>
  <c r="M70" s="1"/>
  <c r="E70"/>
  <c r="F100"/>
  <c r="D99"/>
  <c r="L179" i="60"/>
  <c r="L7" i="198"/>
  <c r="I7"/>
  <c r="I6" i="233"/>
  <c r="P8" i="191"/>
  <c r="O8"/>
  <c r="O65" s="1"/>
  <c r="D177" i="198"/>
  <c r="E178"/>
  <c r="L151"/>
  <c r="B193"/>
  <c r="B131"/>
  <c r="B287" s="1"/>
  <c r="I84" i="2"/>
  <c r="L190" i="198"/>
  <c r="L158"/>
  <c r="B154"/>
  <c r="B209"/>
  <c r="I82"/>
  <c r="I15"/>
  <c r="A140" i="232"/>
  <c r="A142" i="60"/>
  <c r="A47" i="232"/>
  <c r="A49" i="60"/>
  <c r="B150" i="198"/>
  <c r="B203"/>
  <c r="B164"/>
  <c r="B125"/>
  <c r="B281" s="1"/>
  <c r="B242"/>
  <c r="G68" i="2"/>
  <c r="D7" i="98"/>
  <c r="B157" i="198"/>
  <c r="B235"/>
  <c r="A166" i="232"/>
  <c r="A168" i="60"/>
  <c r="A116" i="232"/>
  <c r="A118" i="60"/>
  <c r="G87" i="2"/>
  <c r="A67" i="232"/>
  <c r="A69" i="60"/>
  <c r="C267" i="198" s="1"/>
  <c r="A83" i="232"/>
  <c r="A85" i="60"/>
  <c r="H61" i="2"/>
  <c r="H63"/>
  <c r="H57"/>
  <c r="H59"/>
  <c r="I56"/>
  <c r="H56"/>
  <c r="H60"/>
  <c r="G65"/>
  <c r="G15"/>
  <c r="G89"/>
  <c r="G85"/>
  <c r="G67"/>
  <c r="G13"/>
  <c r="G94"/>
  <c r="G92"/>
  <c r="G34"/>
  <c r="H58"/>
  <c r="H62"/>
  <c r="G11"/>
  <c r="G19"/>
  <c r="G29"/>
  <c r="G31"/>
  <c r="G9"/>
  <c r="G17"/>
  <c r="A88" i="198"/>
  <c r="A46"/>
  <c r="A100" s="1"/>
  <c r="B122"/>
  <c r="B278" s="1"/>
  <c r="B239"/>
  <c r="B161"/>
  <c r="B200"/>
  <c r="A197"/>
  <c r="A119"/>
  <c r="A275" s="1"/>
  <c r="A236"/>
  <c r="A158"/>
  <c r="AV50" i="234"/>
  <c r="B252" i="198"/>
  <c r="B135"/>
  <c r="B291" s="1"/>
  <c r="B213"/>
  <c r="B174"/>
  <c r="N195"/>
  <c r="N197" s="1"/>
  <c r="O156"/>
  <c r="O195"/>
  <c r="O197" s="1"/>
  <c r="N156"/>
  <c r="M156"/>
  <c r="M195"/>
  <c r="M197" s="1"/>
  <c r="G54" i="2"/>
  <c r="H28"/>
  <c r="H21"/>
  <c r="H69"/>
  <c r="B238" i="198"/>
  <c r="B199"/>
  <c r="B121"/>
  <c r="B277" s="1"/>
  <c r="B160"/>
  <c r="I118"/>
  <c r="I274" s="1"/>
  <c r="I235"/>
  <c r="I157"/>
  <c r="I196"/>
  <c r="A131"/>
  <c r="A287" s="1"/>
  <c r="A248"/>
  <c r="A170"/>
  <c r="A209"/>
  <c r="B155"/>
  <c r="B233"/>
  <c r="B194"/>
  <c r="B116"/>
  <c r="B272" s="1"/>
  <c r="H91" i="2"/>
  <c r="I91"/>
  <c r="I86" i="198"/>
  <c r="I34"/>
  <c r="I88" s="1"/>
  <c r="B251"/>
  <c r="B134"/>
  <c r="B290" s="1"/>
  <c r="B212"/>
  <c r="B173"/>
  <c r="A132"/>
  <c r="A288" s="1"/>
  <c r="A171"/>
  <c r="A249"/>
  <c r="A210"/>
  <c r="A196"/>
  <c r="A235"/>
  <c r="A118"/>
  <c r="A274" s="1"/>
  <c r="A157"/>
  <c r="C189"/>
  <c r="L197"/>
  <c r="D189"/>
  <c r="B189"/>
  <c r="K190"/>
  <c r="C150"/>
  <c r="K151"/>
  <c r="J112"/>
  <c r="K158"/>
  <c r="J151"/>
  <c r="J158"/>
  <c r="K197"/>
  <c r="J190"/>
  <c r="J197"/>
  <c r="B129"/>
  <c r="B285" s="1"/>
  <c r="B246"/>
  <c r="B168"/>
  <c r="B207"/>
  <c r="AQ30" i="234"/>
  <c r="AS54"/>
  <c r="BA20"/>
  <c r="AS31"/>
  <c r="AQ58"/>
  <c r="AQ20"/>
  <c r="BB24"/>
  <c r="BB54"/>
  <c r="BB48"/>
  <c r="AZ26"/>
  <c r="BB47"/>
  <c r="BB55"/>
  <c r="BA60"/>
  <c r="AR56"/>
  <c r="AS29"/>
  <c r="AZ33"/>
  <c r="AR40"/>
  <c r="BB53"/>
  <c r="AR28"/>
  <c r="BA9"/>
  <c r="BB63"/>
  <c r="AQ61"/>
  <c r="AS57"/>
  <c r="AQ32"/>
  <c r="AZ58"/>
  <c r="AR33"/>
  <c r="AS50"/>
  <c r="AZ47"/>
  <c r="BB14"/>
  <c r="AR36"/>
  <c r="BA23"/>
  <c r="BA41"/>
  <c r="AS13"/>
  <c r="BA54"/>
  <c r="AQ12"/>
  <c r="BB42"/>
  <c r="AS62"/>
  <c r="BA42"/>
  <c r="AZ28"/>
  <c r="AQ60"/>
  <c r="AZ40"/>
  <c r="BA50"/>
  <c r="BB25"/>
  <c r="AR39"/>
  <c r="AZ48"/>
  <c r="BB59"/>
  <c r="AQ28"/>
  <c r="AZ45"/>
  <c r="AQ17"/>
  <c r="AR16"/>
  <c r="BB40"/>
  <c r="BA36"/>
  <c r="AR24"/>
  <c r="AQ19"/>
  <c r="AZ49"/>
  <c r="AQ50"/>
  <c r="BB61"/>
  <c r="AS21"/>
  <c r="BA32"/>
  <c r="BB62"/>
  <c r="AS49"/>
  <c r="BA61"/>
  <c r="AZ12"/>
  <c r="AR31"/>
  <c r="BB12"/>
  <c r="AR21"/>
  <c r="AQ13"/>
  <c r="BB46"/>
  <c r="AZ37"/>
  <c r="AZ23"/>
  <c r="AZ51"/>
  <c r="AS33"/>
  <c r="AR46"/>
  <c r="AR48"/>
  <c r="BA58"/>
  <c r="AR15"/>
  <c r="AQ27"/>
  <c r="BA63"/>
  <c r="AQ14"/>
  <c r="AR27"/>
  <c r="AR12"/>
  <c r="AR44"/>
  <c r="BA62"/>
  <c r="AS23"/>
  <c r="BB30"/>
  <c r="AP8"/>
  <c r="BB44"/>
  <c r="AQ26"/>
  <c r="BB56"/>
  <c r="BA18"/>
  <c r="AQ52"/>
  <c r="AR18"/>
  <c r="AZ34"/>
  <c r="AQ21"/>
  <c r="BB11"/>
  <c r="BA46"/>
  <c r="AN8"/>
  <c r="BA13"/>
  <c r="BA30"/>
  <c r="AS14"/>
  <c r="AZ19"/>
  <c r="AZ44"/>
  <c r="BB15"/>
  <c r="AS58"/>
  <c r="BA34"/>
  <c r="AS59"/>
  <c r="BA16"/>
  <c r="AQ48"/>
  <c r="BB43"/>
  <c r="BA45"/>
  <c r="AZ57"/>
  <c r="BA51"/>
  <c r="BA12"/>
  <c r="AQ43"/>
  <c r="AR20"/>
  <c r="AZ20"/>
  <c r="AZ60"/>
  <c r="AS42"/>
  <c r="BB51"/>
  <c r="BA56"/>
  <c r="AZ46"/>
  <c r="BB58"/>
  <c r="AR60"/>
  <c r="AS15"/>
  <c r="BB19"/>
  <c r="BB45"/>
  <c r="AR25"/>
  <c r="AS11"/>
  <c r="BA19"/>
  <c r="AZ29"/>
  <c r="BA43"/>
  <c r="BB35"/>
  <c r="BA57"/>
  <c r="AS41"/>
  <c r="BA28"/>
  <c r="AQ57"/>
  <c r="AS37"/>
  <c r="BB31"/>
  <c r="BA52"/>
  <c r="AR57"/>
  <c r="AR23"/>
  <c r="AS12"/>
  <c r="AP22"/>
  <c r="BB33"/>
  <c r="AZ39"/>
  <c r="AQ11"/>
  <c r="BB21"/>
  <c r="AR50"/>
  <c r="AR52"/>
  <c r="AQ31"/>
  <c r="BB17"/>
  <c r="BA21"/>
  <c r="AR62"/>
  <c r="AS27"/>
  <c r="AS24"/>
  <c r="AS36"/>
  <c r="AQ9"/>
  <c r="AR17"/>
  <c r="AR63"/>
  <c r="AR34"/>
  <c r="AS26"/>
  <c r="AZ13"/>
  <c r="AS46"/>
  <c r="AS47"/>
  <c r="BA40"/>
  <c r="AQ51"/>
  <c r="AR14"/>
  <c r="BB28"/>
  <c r="AZ9"/>
  <c r="BA26"/>
  <c r="BA24"/>
  <c r="AZ24"/>
  <c r="AQ39"/>
  <c r="AZ11"/>
  <c r="AZ42"/>
  <c r="AS32"/>
  <c r="AZ52"/>
  <c r="AZ27"/>
  <c r="AS20"/>
  <c r="BB9"/>
  <c r="AS55"/>
  <c r="AS44"/>
  <c r="AZ21"/>
  <c r="AZ56"/>
  <c r="BA17"/>
  <c r="AQ56"/>
  <c r="AR38"/>
  <c r="BB32"/>
  <c r="BA44"/>
  <c r="AR58"/>
  <c r="AZ59"/>
  <c r="AR10"/>
  <c r="BA39"/>
  <c r="BA35"/>
  <c r="AQ62"/>
  <c r="AZ63"/>
  <c r="BB16"/>
  <c r="BA27"/>
  <c r="AR32"/>
  <c r="AZ62"/>
  <c r="AR13"/>
  <c r="AZ43"/>
  <c r="AS10"/>
  <c r="BA47"/>
  <c r="AQ44"/>
  <c r="BB29"/>
  <c r="AZ32"/>
  <c r="BA38"/>
  <c r="AZ14"/>
  <c r="AQ36"/>
  <c r="AS30"/>
  <c r="AS43"/>
  <c r="AS39"/>
  <c r="BB18"/>
  <c r="AZ17"/>
  <c r="BA14"/>
  <c r="AR11"/>
  <c r="AR41"/>
  <c r="AS45"/>
  <c r="BB34"/>
  <c r="AQ29"/>
  <c r="BA33"/>
  <c r="AQ35"/>
  <c r="AR49"/>
  <c r="BA11"/>
  <c r="AS17"/>
  <c r="AR45"/>
  <c r="AR37"/>
  <c r="AZ31"/>
  <c r="BB49"/>
  <c r="AQ18"/>
  <c r="AS63"/>
  <c r="AS53"/>
  <c r="AQ46"/>
  <c r="AZ50"/>
  <c r="BB37"/>
  <c r="AZ55"/>
  <c r="AS35"/>
  <c r="BB60"/>
  <c r="BA25"/>
  <c r="BB57"/>
  <c r="AQ16"/>
  <c r="AQ24"/>
  <c r="AS38"/>
  <c r="AQ40"/>
  <c r="AZ41"/>
  <c r="AQ45"/>
  <c r="BA59"/>
  <c r="AS28"/>
  <c r="AS56"/>
  <c r="BB38"/>
  <c r="BB23"/>
  <c r="BB41"/>
  <c r="AQ23"/>
  <c r="AS16"/>
  <c r="AR51"/>
  <c r="AS25"/>
  <c r="AQ59"/>
  <c r="AQ55"/>
  <c r="AR55"/>
  <c r="AQ54"/>
  <c r="BA53"/>
  <c r="AZ30"/>
  <c r="AR54"/>
  <c r="AQ37"/>
  <c r="BA31"/>
  <c r="AZ35"/>
  <c r="BA37"/>
  <c r="AR29"/>
  <c r="AQ33"/>
  <c r="AZ15"/>
  <c r="AZ16"/>
  <c r="AR47"/>
  <c r="AQ10"/>
  <c r="AQ49"/>
  <c r="AS19"/>
  <c r="AS60"/>
  <c r="BA29"/>
  <c r="BB10"/>
  <c r="AS48"/>
  <c r="AQ63"/>
  <c r="AZ25"/>
  <c r="AQ41"/>
  <c r="AS52"/>
  <c r="AS40"/>
  <c r="AQ53"/>
  <c r="BB52"/>
  <c r="AS34"/>
  <c r="BB50"/>
  <c r="BA49"/>
  <c r="AZ36"/>
  <c r="AQ34"/>
  <c r="AZ54"/>
  <c r="AZ10"/>
  <c r="AO22"/>
  <c r="AZ18"/>
  <c r="BB39"/>
  <c r="AS61"/>
  <c r="AZ53"/>
  <c r="BB13"/>
  <c r="BB27"/>
  <c r="AR35"/>
  <c r="BB26"/>
  <c r="AQ47"/>
  <c r="AQ25"/>
  <c r="AR30"/>
  <c r="AR59"/>
  <c r="BA10"/>
  <c r="AR61"/>
  <c r="AS51"/>
  <c r="AZ38"/>
  <c r="AR26"/>
  <c r="AR43"/>
  <c r="BA55"/>
  <c r="AR42"/>
  <c r="BB36"/>
  <c r="BB20"/>
  <c r="AR53"/>
  <c r="AQ15"/>
  <c r="BA48"/>
  <c r="AN22"/>
  <c r="AZ61"/>
  <c r="AQ42"/>
  <c r="AQ38"/>
  <c r="AR9"/>
  <c r="AO8"/>
  <c r="BA15"/>
  <c r="AR19"/>
  <c r="AS18"/>
  <c r="AS9"/>
  <c r="AW9" l="1"/>
  <c r="AY25"/>
  <c r="AU13"/>
  <c r="AU15"/>
  <c r="AU21"/>
  <c r="AU18"/>
  <c r="AU46"/>
  <c r="AU11"/>
  <c r="AU56"/>
  <c r="AU41"/>
  <c r="AU60"/>
  <c r="AU42"/>
  <c r="AU45"/>
  <c r="AU12"/>
  <c r="AU17"/>
  <c r="AU34"/>
  <c r="AU19"/>
  <c r="AU57"/>
  <c r="AU52"/>
  <c r="AU59"/>
  <c r="AU39"/>
  <c r="AU54"/>
  <c r="AU40"/>
  <c r="AU58"/>
  <c r="AU16"/>
  <c r="AU27"/>
  <c r="AU38"/>
  <c r="AU33"/>
  <c r="AU55"/>
  <c r="AU25"/>
  <c r="AU14"/>
  <c r="AU26"/>
  <c r="AW38"/>
  <c r="AU30"/>
  <c r="AU20"/>
  <c r="AU48"/>
  <c r="AU53"/>
  <c r="AU47"/>
  <c r="AU37"/>
  <c r="AU63"/>
  <c r="AU61"/>
  <c r="AU49"/>
  <c r="AU44"/>
  <c r="AU43"/>
  <c r="AW16"/>
  <c r="AY17"/>
  <c r="AY13"/>
  <c r="AW30"/>
  <c r="AW48"/>
  <c r="AW40"/>
  <c r="AW43"/>
  <c r="AY61"/>
  <c r="AY57"/>
  <c r="AY53"/>
  <c r="AW56"/>
  <c r="AW52"/>
  <c r="AY19"/>
  <c r="AY21"/>
  <c r="AU35"/>
  <c r="AW20"/>
  <c r="K148" i="198"/>
  <c r="AU24" i="234"/>
  <c r="AW14"/>
  <c r="AW15"/>
  <c r="AW27"/>
  <c r="AY30"/>
  <c r="AW46"/>
  <c r="AW49"/>
  <c r="AW41"/>
  <c r="AW59"/>
  <c r="AW55"/>
  <c r="AW60"/>
  <c r="AY56"/>
  <c r="AY52"/>
  <c r="AW63"/>
  <c r="AU51"/>
  <c r="AW37"/>
  <c r="AY9"/>
  <c r="AW12"/>
  <c r="AY15"/>
  <c r="AY27"/>
  <c r="AU29"/>
  <c r="AW44"/>
  <c r="AW47"/>
  <c r="AW39"/>
  <c r="AY59"/>
  <c r="AY55"/>
  <c r="AW58"/>
  <c r="AW54"/>
  <c r="AY63"/>
  <c r="AW34"/>
  <c r="AW18"/>
  <c r="AW17"/>
  <c r="AW13"/>
  <c r="AW26"/>
  <c r="AU31"/>
  <c r="AW42"/>
  <c r="AW45"/>
  <c r="AW61"/>
  <c r="AW57"/>
  <c r="AW53"/>
  <c r="AY58"/>
  <c r="AY54"/>
  <c r="AW19"/>
  <c r="AW21"/>
  <c r="AU62"/>
  <c r="AW25"/>
  <c r="AU9"/>
  <c r="AW11"/>
  <c r="K187" i="198"/>
  <c r="K109"/>
  <c r="K265" s="1"/>
  <c r="AG11" i="192"/>
  <c r="X10"/>
  <c r="AG31"/>
  <c r="X31"/>
  <c r="D7" i="234"/>
  <c r="AK7" s="1"/>
  <c r="D97" i="98"/>
  <c r="I62" i="2"/>
  <c r="I58"/>
  <c r="I57"/>
  <c r="I61"/>
  <c r="N16" i="198"/>
  <c r="N70" s="1"/>
  <c r="N226" s="1"/>
  <c r="I255" s="1"/>
  <c r="F80" i="239"/>
  <c r="A21" i="54"/>
  <c r="N5" i="191"/>
  <c r="G5" i="188" s="1"/>
  <c r="H5" s="1"/>
  <c r="B44" i="54"/>
  <c r="H2" i="241" s="1"/>
  <c r="C148" i="198"/>
  <c r="C226"/>
  <c r="H3" i="135"/>
  <c r="E5" i="45"/>
  <c r="C187" i="198"/>
  <c r="G80" i="239"/>
  <c r="H80"/>
  <c r="K112" i="198"/>
  <c r="B111"/>
  <c r="N117"/>
  <c r="N119" s="1"/>
  <c r="N121" s="1"/>
  <c r="L119"/>
  <c r="H179" i="60"/>
  <c r="D111" i="198"/>
  <c r="M57"/>
  <c r="O63"/>
  <c r="O57"/>
  <c r="N63"/>
  <c r="M63"/>
  <c r="M54"/>
  <c r="N57"/>
  <c r="G4" i="233"/>
  <c r="J119" i="198"/>
  <c r="K119"/>
  <c r="C111"/>
  <c r="H36" i="2"/>
  <c r="M117" i="198"/>
  <c r="M119" s="1"/>
  <c r="M121" s="1"/>
  <c r="I60" i="2"/>
  <c r="I59"/>
  <c r="I63"/>
  <c r="O130" i="198"/>
  <c r="O134" s="1"/>
  <c r="O117"/>
  <c r="O119" s="1"/>
  <c r="O121" s="1"/>
  <c r="O127" s="1"/>
  <c r="N130"/>
  <c r="N134" s="1"/>
  <c r="L112"/>
  <c r="F219"/>
  <c r="F46"/>
  <c r="G46"/>
  <c r="G219"/>
  <c r="E102"/>
  <c r="E46"/>
  <c r="M173"/>
  <c r="N173"/>
  <c r="O173"/>
  <c r="N158"/>
  <c r="O158"/>
  <c r="B180"/>
  <c r="M158"/>
  <c r="J248"/>
  <c r="J287" s="1"/>
  <c r="H21" i="233"/>
  <c r="G24"/>
  <c r="D7" i="188"/>
  <c r="G141" i="198"/>
  <c r="F141"/>
  <c r="E141"/>
  <c r="P5" i="234"/>
  <c r="G3" i="239"/>
  <c r="G11" i="233"/>
  <c r="H29"/>
  <c r="I7"/>
  <c r="I5"/>
  <c r="G26"/>
  <c r="G30"/>
  <c r="I9"/>
  <c r="I8"/>
  <c r="G36" i="2"/>
  <c r="AT32" i="234"/>
  <c r="AU32" s="1"/>
  <c r="O199" i="198"/>
  <c r="O205" s="1"/>
  <c r="AX51" i="234"/>
  <c r="AY51" s="1"/>
  <c r="AV51"/>
  <c r="AW51" s="1"/>
  <c r="AV35"/>
  <c r="AW35" s="1"/>
  <c r="H39" i="2"/>
  <c r="AX38" i="234"/>
  <c r="AY38" s="1"/>
  <c r="I42" i="2"/>
  <c r="M199" i="198"/>
  <c r="AX33" i="234"/>
  <c r="AY33" s="1"/>
  <c r="AV33"/>
  <c r="AW33" s="1"/>
  <c r="AX20"/>
  <c r="AY20" s="1"/>
  <c r="I18" i="2"/>
  <c r="N199" i="198"/>
  <c r="N205" s="1"/>
  <c r="AV62" i="234"/>
  <c r="AW62" s="1"/>
  <c r="H66" i="2"/>
  <c r="AX60" i="234"/>
  <c r="AY60" s="1"/>
  <c r="I64" i="2"/>
  <c r="G40"/>
  <c r="AT36" i="234"/>
  <c r="AU36" s="1"/>
  <c r="AX48"/>
  <c r="AY48" s="1"/>
  <c r="I52" i="2"/>
  <c r="AX46" i="234"/>
  <c r="AY46" s="1"/>
  <c r="I50" i="2"/>
  <c r="AX44" i="234"/>
  <c r="AY44" s="1"/>
  <c r="I48" i="2"/>
  <c r="AX42" i="234"/>
  <c r="AY42" s="1"/>
  <c r="I46" i="2"/>
  <c r="AX40" i="234"/>
  <c r="AY40" s="1"/>
  <c r="I44" i="2"/>
  <c r="AX49" i="234"/>
  <c r="AY49" s="1"/>
  <c r="I53" i="2"/>
  <c r="AX47" i="234"/>
  <c r="AY47" s="1"/>
  <c r="I51" i="2"/>
  <c r="AX45" i="234"/>
  <c r="AY45" s="1"/>
  <c r="I49" i="2"/>
  <c r="AX43" i="234"/>
  <c r="AY43" s="1"/>
  <c r="I47" i="2"/>
  <c r="AX41" i="234"/>
  <c r="AY41" s="1"/>
  <c r="I45" i="2"/>
  <c r="AX39" i="234"/>
  <c r="AY39" s="1"/>
  <c r="I43" i="2"/>
  <c r="G32"/>
  <c r="AT28" i="234"/>
  <c r="AU28" s="1"/>
  <c r="AV29"/>
  <c r="AW29" s="1"/>
  <c r="AV31"/>
  <c r="AW31" s="1"/>
  <c r="H35" i="2"/>
  <c r="AX26" i="234"/>
  <c r="AY26" s="1"/>
  <c r="I30" i="2"/>
  <c r="AX18" i="234"/>
  <c r="AY18" s="1"/>
  <c r="I16" i="2"/>
  <c r="AX16" i="234"/>
  <c r="AY16" s="1"/>
  <c r="I14" i="2"/>
  <c r="AX14" i="234"/>
  <c r="AY14" s="1"/>
  <c r="I12" i="2"/>
  <c r="AX12" i="234"/>
  <c r="AY12" s="1"/>
  <c r="I10" i="2"/>
  <c r="AU50" i="234"/>
  <c r="AU10"/>
  <c r="AW50"/>
  <c r="G27" i="2"/>
  <c r="AT23" i="234"/>
  <c r="AU23" s="1"/>
  <c r="AX24"/>
  <c r="AY24" s="1"/>
  <c r="AV24"/>
  <c r="AW24" s="1"/>
  <c r="H27" i="2"/>
  <c r="AV23" i="234"/>
  <c r="AW23" s="1"/>
  <c r="F7" i="192"/>
  <c r="F5" i="2" s="1"/>
  <c r="F7" i="234"/>
  <c r="AM7" s="1"/>
  <c r="E7" i="192"/>
  <c r="E5" i="2" s="1"/>
  <c r="E7" i="234"/>
  <c r="AL7" s="1"/>
  <c r="A194" i="198"/>
  <c r="C72"/>
  <c r="M78"/>
  <c r="M80" s="1"/>
  <c r="K80"/>
  <c r="K73"/>
  <c r="A155"/>
  <c r="M60"/>
  <c r="J236"/>
  <c r="B72"/>
  <c r="D72"/>
  <c r="N78"/>
  <c r="O78"/>
  <c r="L236"/>
  <c r="L80"/>
  <c r="F6" i="188"/>
  <c r="A116" i="198"/>
  <c r="A272" s="1"/>
  <c r="O286"/>
  <c r="O290" s="1"/>
  <c r="N286"/>
  <c r="N290" s="1"/>
  <c r="M286"/>
  <c r="M290" s="1"/>
  <c r="O273"/>
  <c r="O275" s="1"/>
  <c r="O277" s="1"/>
  <c r="N273"/>
  <c r="N275" s="1"/>
  <c r="N277" s="1"/>
  <c r="M273"/>
  <c r="M275" s="1"/>
  <c r="M277" s="1"/>
  <c r="C297"/>
  <c r="K268"/>
  <c r="D267"/>
  <c r="L268"/>
  <c r="J268"/>
  <c r="L275"/>
  <c r="B267"/>
  <c r="K275"/>
  <c r="J275"/>
  <c r="K236"/>
  <c r="O234"/>
  <c r="O236" s="1"/>
  <c r="O238" s="1"/>
  <c r="M234"/>
  <c r="M236" s="1"/>
  <c r="M238" s="1"/>
  <c r="H38" i="2"/>
  <c r="D23" i="233"/>
  <c r="D31" s="1"/>
  <c r="D177" i="232"/>
  <c r="P5" i="192"/>
  <c r="P29" s="1"/>
  <c r="P74" s="1"/>
  <c r="H3" i="233"/>
  <c r="A183" i="198"/>
  <c r="A105"/>
  <c r="A261" s="1"/>
  <c r="A144"/>
  <c r="A222"/>
  <c r="G3" i="2"/>
  <c r="F109" i="198"/>
  <c r="F265" s="1"/>
  <c r="F226"/>
  <c r="F148"/>
  <c r="F187"/>
  <c r="B70"/>
  <c r="J16"/>
  <c r="J70" s="1"/>
  <c r="D29" i="192"/>
  <c r="D74" s="1"/>
  <c r="D3" i="2"/>
  <c r="AX37" i="234"/>
  <c r="AY37" s="1"/>
  <c r="H41" i="2"/>
  <c r="D3" i="233"/>
  <c r="C26"/>
  <c r="D180" i="198"/>
  <c r="C30" i="233"/>
  <c r="C19"/>
  <c r="A219" i="198"/>
  <c r="A141"/>
  <c r="A297" s="1"/>
  <c r="A180"/>
  <c r="A258"/>
  <c r="C7" i="233"/>
  <c r="C23"/>
  <c r="C11"/>
  <c r="C15"/>
  <c r="A189" i="198"/>
  <c r="A228"/>
  <c r="A111"/>
  <c r="A267" s="1"/>
  <c r="A150"/>
  <c r="C5" i="233"/>
  <c r="C13"/>
  <c r="C9"/>
  <c r="C17"/>
  <c r="C20"/>
  <c r="C24"/>
  <c r="A172" i="198"/>
  <c r="A211"/>
  <c r="A250"/>
  <c r="A133"/>
  <c r="A289" s="1"/>
  <c r="A176"/>
  <c r="A215"/>
  <c r="A254"/>
  <c r="A137"/>
  <c r="A293" s="1"/>
  <c r="A202"/>
  <c r="A163"/>
  <c r="A124"/>
  <c r="A280" s="1"/>
  <c r="A241"/>
  <c r="A120"/>
  <c r="A276" s="1"/>
  <c r="A237"/>
  <c r="A159"/>
  <c r="A198"/>
  <c r="N234"/>
  <c r="N236" s="1"/>
  <c r="N238" s="1"/>
  <c r="N244" s="1"/>
  <c r="L229"/>
  <c r="O91"/>
  <c r="J80"/>
  <c r="J73"/>
  <c r="N91"/>
  <c r="M91"/>
  <c r="J229"/>
  <c r="I7" i="2"/>
  <c r="H7"/>
  <c r="L199" i="198"/>
  <c r="F102"/>
  <c r="J160"/>
  <c r="O247"/>
  <c r="O251" s="1"/>
  <c r="M247"/>
  <c r="N247"/>
  <c r="N251" s="1"/>
  <c r="K229"/>
  <c r="C228"/>
  <c r="E148"/>
  <c r="E187"/>
  <c r="E109"/>
  <c r="E265" s="1"/>
  <c r="E226"/>
  <c r="O53"/>
  <c r="D228"/>
  <c r="B258"/>
  <c r="F7" i="188"/>
  <c r="I30" i="135"/>
  <c r="M226" i="198"/>
  <c r="I253" s="1"/>
  <c r="M187"/>
  <c r="M148"/>
  <c r="I175" s="1"/>
  <c r="M109"/>
  <c r="I97"/>
  <c r="I214" s="1"/>
  <c r="M51"/>
  <c r="O16"/>
  <c r="O70" s="1"/>
  <c r="G70"/>
  <c r="N53"/>
  <c r="D45"/>
  <c r="E180"/>
  <c r="I69"/>
  <c r="I160"/>
  <c r="I238"/>
  <c r="I121"/>
  <c r="I277" s="1"/>
  <c r="I199"/>
  <c r="L160"/>
  <c r="I87" i="2"/>
  <c r="H87"/>
  <c r="I77"/>
  <c r="H77"/>
  <c r="K160" i="198"/>
  <c r="H68" i="2"/>
  <c r="D7" i="192"/>
  <c r="I80" i="2"/>
  <c r="H80"/>
  <c r="I31"/>
  <c r="H31"/>
  <c r="I19"/>
  <c r="H19"/>
  <c r="I78"/>
  <c r="H78"/>
  <c r="I94"/>
  <c r="H94"/>
  <c r="G83"/>
  <c r="I15"/>
  <c r="H15"/>
  <c r="I74"/>
  <c r="H74"/>
  <c r="O8" i="192"/>
  <c r="G8" i="2"/>
  <c r="H34"/>
  <c r="I67"/>
  <c r="H67"/>
  <c r="H89"/>
  <c r="I89"/>
  <c r="H9"/>
  <c r="I72"/>
  <c r="H72"/>
  <c r="I29"/>
  <c r="H29"/>
  <c r="I11"/>
  <c r="H11"/>
  <c r="I70"/>
  <c r="H70"/>
  <c r="I85"/>
  <c r="H85"/>
  <c r="I82"/>
  <c r="H82"/>
  <c r="I65"/>
  <c r="H65"/>
  <c r="I17"/>
  <c r="H17"/>
  <c r="H92"/>
  <c r="I92"/>
  <c r="I13"/>
  <c r="H13"/>
  <c r="I76"/>
  <c r="H76"/>
  <c r="B219" i="198"/>
  <c r="D219"/>
  <c r="I20" i="2"/>
  <c r="I21"/>
  <c r="A178" i="198"/>
  <c r="A139"/>
  <c r="A295" s="1"/>
  <c r="A217"/>
  <c r="A256"/>
  <c r="C180"/>
  <c r="I205"/>
  <c r="I127"/>
  <c r="D7" i="60"/>
  <c r="I166" i="198"/>
  <c r="I244"/>
  <c r="F103" i="192"/>
  <c r="H54" i="2"/>
  <c r="A244" i="198"/>
  <c r="A166"/>
  <c r="A205"/>
  <c r="A127"/>
  <c r="A283" s="1"/>
  <c r="J199"/>
  <c r="K199"/>
  <c r="C219"/>
  <c r="I242"/>
  <c r="I203"/>
  <c r="I164"/>
  <c r="I125"/>
  <c r="I281" s="1"/>
  <c r="I69" i="2"/>
  <c r="I37"/>
  <c r="AS22" i="234"/>
  <c r="AO7"/>
  <c r="BA8"/>
  <c r="AZ8"/>
  <c r="AZ22"/>
  <c r="AP7"/>
  <c r="BB22"/>
  <c r="AR22"/>
  <c r="AQ22"/>
  <c r="AR8"/>
  <c r="AQ8"/>
  <c r="AS8"/>
  <c r="AN7"/>
  <c r="BA22"/>
  <c r="BB8"/>
  <c r="N148" i="198" l="1"/>
  <c r="I177" s="1"/>
  <c r="AG10" i="192"/>
  <c r="AX10" i="234" s="1"/>
  <c r="AY10" s="1"/>
  <c r="AX11"/>
  <c r="AY11" s="1"/>
  <c r="I55" i="2"/>
  <c r="AX50" i="234"/>
  <c r="AY50" s="1"/>
  <c r="E103" i="192"/>
  <c r="E108" s="1"/>
  <c r="N187" i="198"/>
  <c r="N109"/>
  <c r="N265" s="1"/>
  <c r="I294" s="1"/>
  <c r="AV32" i="234"/>
  <c r="AW32" s="1"/>
  <c r="I99" i="198"/>
  <c r="I216" s="1"/>
  <c r="I28" i="2"/>
  <c r="N51" i="198"/>
  <c r="I3" i="233"/>
  <c r="Y5" i="192"/>
  <c r="Y29" s="1"/>
  <c r="Y74" s="1"/>
  <c r="H3" i="239"/>
  <c r="Y5" i="234"/>
  <c r="C141" i="198"/>
  <c r="B141"/>
  <c r="D141"/>
  <c r="L121"/>
  <c r="L57"/>
  <c r="L63"/>
  <c r="K121"/>
  <c r="J121"/>
  <c r="J127" s="1"/>
  <c r="M205"/>
  <c r="L19"/>
  <c r="G48"/>
  <c r="F48"/>
  <c r="E48"/>
  <c r="J27"/>
  <c r="B18"/>
  <c r="K19"/>
  <c r="M37"/>
  <c r="O37"/>
  <c r="L27"/>
  <c r="O25"/>
  <c r="K27"/>
  <c r="C18"/>
  <c r="N37"/>
  <c r="N25"/>
  <c r="J19"/>
  <c r="D18"/>
  <c r="M25"/>
  <c r="M160"/>
  <c r="M27"/>
  <c r="O160"/>
  <c r="N160"/>
  <c r="H31" i="233"/>
  <c r="I31"/>
  <c r="H7" i="188"/>
  <c r="G31" i="233"/>
  <c r="N95" i="198"/>
  <c r="N80"/>
  <c r="N82" s="1"/>
  <c r="M95"/>
  <c r="O95"/>
  <c r="O80"/>
  <c r="O27" s="1"/>
  <c r="B102"/>
  <c r="N127"/>
  <c r="M127"/>
  <c r="L238"/>
  <c r="L244" s="1"/>
  <c r="I38" i="2"/>
  <c r="AX34" i="234"/>
  <c r="AY34" s="1"/>
  <c r="I39" i="2"/>
  <c r="AX35" i="234"/>
  <c r="AY35" s="1"/>
  <c r="I36" i="2"/>
  <c r="AX32" i="234"/>
  <c r="AY32" s="1"/>
  <c r="L82" i="198"/>
  <c r="I66" i="2"/>
  <c r="AX62" i="234"/>
  <c r="AY62" s="1"/>
  <c r="D102" i="198"/>
  <c r="C102"/>
  <c r="H40" i="2"/>
  <c r="AV36" i="234"/>
  <c r="AW36" s="1"/>
  <c r="H32" i="2"/>
  <c r="AV28" i="234"/>
  <c r="AW28" s="1"/>
  <c r="AX31"/>
  <c r="AY31" s="1"/>
  <c r="I35" i="2"/>
  <c r="AX29" i="234"/>
  <c r="AY29" s="1"/>
  <c r="I33" i="2"/>
  <c r="X8" i="192"/>
  <c r="AV8" i="234" s="1"/>
  <c r="AW8" s="1"/>
  <c r="AV10"/>
  <c r="AW10" s="1"/>
  <c r="G6" i="2"/>
  <c r="AT8" i="234"/>
  <c r="AU8" s="1"/>
  <c r="G26" i="2"/>
  <c r="AT22" i="234"/>
  <c r="AU22" s="1"/>
  <c r="J238" i="198"/>
  <c r="K82"/>
  <c r="O244"/>
  <c r="I136"/>
  <c r="M265"/>
  <c r="I292" s="1"/>
  <c r="I283"/>
  <c r="M283"/>
  <c r="N283"/>
  <c r="O283"/>
  <c r="D297"/>
  <c r="K277"/>
  <c r="J277"/>
  <c r="B297"/>
  <c r="L277"/>
  <c r="M244"/>
  <c r="H3" i="2"/>
  <c r="I41"/>
  <c r="B109" i="198"/>
  <c r="B265" s="1"/>
  <c r="B226"/>
  <c r="B148"/>
  <c r="B187"/>
  <c r="J226"/>
  <c r="J109"/>
  <c r="J265" s="1"/>
  <c r="J148"/>
  <c r="J187"/>
  <c r="J82"/>
  <c r="L205"/>
  <c r="K238"/>
  <c r="J166"/>
  <c r="K166"/>
  <c r="N54"/>
  <c r="N59"/>
  <c r="O187"/>
  <c r="O148"/>
  <c r="I179" s="1"/>
  <c r="I101"/>
  <c r="I218" s="1"/>
  <c r="O226"/>
  <c r="I257" s="1"/>
  <c r="O109"/>
  <c r="O51"/>
  <c r="C258"/>
  <c r="O54"/>
  <c r="O59"/>
  <c r="G226"/>
  <c r="G187"/>
  <c r="G148"/>
  <c r="G109"/>
  <c r="G265" s="1"/>
  <c r="D258"/>
  <c r="M251"/>
  <c r="L166"/>
  <c r="I147"/>
  <c r="I186"/>
  <c r="I225"/>
  <c r="I108"/>
  <c r="I264" s="1"/>
  <c r="D5" i="2"/>
  <c r="D103" i="192"/>
  <c r="D95" i="2" s="1"/>
  <c r="O7" i="192"/>
  <c r="O103" s="1"/>
  <c r="D27" i="135"/>
  <c r="I68" i="2"/>
  <c r="I34"/>
  <c r="I83"/>
  <c r="H83"/>
  <c r="I9"/>
  <c r="H8"/>
  <c r="E27" i="135"/>
  <c r="K205" i="198"/>
  <c r="I54" i="2"/>
  <c r="J205" i="198"/>
  <c r="M82"/>
  <c r="L7" i="60"/>
  <c r="H7"/>
  <c r="F95" i="2"/>
  <c r="E30" i="135" s="1"/>
  <c r="F108" i="192"/>
  <c r="BA7" i="234"/>
  <c r="AR7"/>
  <c r="BB7"/>
  <c r="AS7"/>
  <c r="AQ7"/>
  <c r="AZ7"/>
  <c r="I138" i="198" l="1"/>
  <c r="I3" i="2"/>
  <c r="H18" i="135"/>
  <c r="H15"/>
  <c r="G18"/>
  <c r="G15"/>
  <c r="F21"/>
  <c r="F18"/>
  <c r="F15"/>
  <c r="E95" i="2"/>
  <c r="D12" i="135" s="1"/>
  <c r="L127" i="198"/>
  <c r="K127"/>
  <c r="N41"/>
  <c r="M41"/>
  <c r="O41"/>
  <c r="O82"/>
  <c r="J29"/>
  <c r="C48"/>
  <c r="D48"/>
  <c r="B48"/>
  <c r="N27"/>
  <c r="K29"/>
  <c r="L29"/>
  <c r="O166"/>
  <c r="N29"/>
  <c r="N166"/>
  <c r="M29"/>
  <c r="M166"/>
  <c r="K88"/>
  <c r="L88"/>
  <c r="I40" i="2"/>
  <c r="AX36" i="234"/>
  <c r="AY36" s="1"/>
  <c r="I32" i="2"/>
  <c r="AX28" i="234"/>
  <c r="AY28" s="1"/>
  <c r="C490" i="45"/>
  <c r="AT7" i="234"/>
  <c r="AU7" s="1"/>
  <c r="J244" i="198"/>
  <c r="H26" i="2"/>
  <c r="AV22" i="234"/>
  <c r="AW22" s="1"/>
  <c r="I27" i="2"/>
  <c r="AX23" i="234"/>
  <c r="AY23" s="1"/>
  <c r="I140" i="198"/>
  <c r="O265"/>
  <c r="I296" s="1"/>
  <c r="J283"/>
  <c r="K283"/>
  <c r="L283"/>
  <c r="H21" i="135"/>
  <c r="X7" i="192"/>
  <c r="J88" i="198"/>
  <c r="K244"/>
  <c r="N60"/>
  <c r="G21" i="135"/>
  <c r="O60" i="198"/>
  <c r="L54"/>
  <c r="G5" i="2"/>
  <c r="C9" i="135"/>
  <c r="C24"/>
  <c r="C27"/>
  <c r="C12"/>
  <c r="D24"/>
  <c r="AG8" i="192"/>
  <c r="I8" i="2"/>
  <c r="H6"/>
  <c r="E24" i="135"/>
  <c r="E9"/>
  <c r="N88" i="198"/>
  <c r="M88"/>
  <c r="E12" i="135"/>
  <c r="D9" l="1"/>
  <c r="AV7" i="234"/>
  <c r="AW7" s="1"/>
  <c r="X103" i="192"/>
  <c r="O88" i="198"/>
  <c r="O34" s="1"/>
  <c r="O29"/>
  <c r="C492" i="45"/>
  <c r="C494" s="1"/>
  <c r="J34" i="198"/>
  <c r="K34"/>
  <c r="L34"/>
  <c r="N34"/>
  <c r="M34"/>
  <c r="G95" i="2"/>
  <c r="I6"/>
  <c r="AX8" i="234"/>
  <c r="AY8" s="1"/>
  <c r="I26" i="2"/>
  <c r="AX22" i="234"/>
  <c r="AY22" s="1"/>
  <c r="F27" i="135"/>
  <c r="L60" i="198"/>
  <c r="AG7" i="192"/>
  <c r="AG103" s="1"/>
  <c r="H5" i="2"/>
  <c r="D6" i="135" l="1"/>
  <c r="F33"/>
  <c r="F24"/>
  <c r="F30"/>
  <c r="F12"/>
  <c r="F9"/>
  <c r="I5" i="2"/>
  <c r="H27" i="135" s="1"/>
  <c r="AX7" i="234"/>
  <c r="AY7" s="1"/>
  <c r="C487" i="45"/>
  <c r="F485" s="1"/>
  <c r="I485" s="1"/>
  <c r="L485" s="1"/>
  <c r="O485" s="1"/>
  <c r="R485" s="1"/>
  <c r="D492"/>
  <c r="D490"/>
  <c r="H95" i="2"/>
  <c r="G12" i="135" s="1"/>
  <c r="G27"/>
  <c r="F6" l="1"/>
  <c r="D33"/>
  <c r="G30"/>
  <c r="G9"/>
  <c r="E490" i="45"/>
  <c r="E492"/>
  <c r="D494"/>
  <c r="G24" i="135"/>
  <c r="I95" i="2"/>
  <c r="F177" i="232"/>
  <c r="F23" i="233"/>
  <c r="F31" s="1"/>
  <c r="G33" i="135" l="1"/>
  <c r="H30"/>
  <c r="H9"/>
  <c r="H12"/>
  <c r="D487" i="45"/>
  <c r="S485" s="1"/>
  <c r="E494"/>
  <c r="H24" i="135"/>
  <c r="D126" i="60"/>
  <c r="D127"/>
  <c r="D125"/>
  <c r="D124"/>
  <c r="G6" i="135" l="1"/>
  <c r="H33"/>
  <c r="E487" i="45"/>
  <c r="T485" s="1"/>
  <c r="C6" i="135" l="1"/>
  <c r="H6"/>
  <c r="P125" i="60" l="1"/>
  <c r="P124"/>
  <c r="P126"/>
  <c r="H126"/>
  <c r="H125"/>
  <c r="H127"/>
  <c r="H124"/>
  <c r="C33" i="135" l="1"/>
  <c r="Q125" i="60" l="1"/>
  <c r="Q124"/>
  <c r="Q126"/>
  <c r="L126"/>
  <c r="L125"/>
  <c r="L127"/>
  <c r="L124"/>
  <c r="E6" i="135" l="1"/>
  <c r="E33" l="1"/>
</calcChain>
</file>

<file path=xl/comments1.xml><?xml version="1.0" encoding="utf-8"?>
<comments xmlns="http://schemas.openxmlformats.org/spreadsheetml/2006/main">
  <authors>
    <author>Planet</author>
  </authors>
  <commentList>
    <comment ref="E251" authorId="0">
      <text>
        <r>
          <rPr>
            <b/>
            <sz val="9"/>
            <color indexed="81"/>
            <rFont val="Tahoma"/>
            <family val="2"/>
          </rPr>
          <t>Planet:</t>
        </r>
        <r>
          <rPr>
            <sz val="9"/>
            <color indexed="81"/>
            <rFont val="Tahoma"/>
            <family val="2"/>
          </rPr>
          <t xml:space="preserve">
rreg</t>
        </r>
      </text>
    </comment>
  </commentList>
</comments>
</file>

<file path=xl/sharedStrings.xml><?xml version="1.0" encoding="utf-8"?>
<sst xmlns="http://schemas.openxmlformats.org/spreadsheetml/2006/main" count="244" uniqueCount="228">
  <si>
    <t>NET REVENUES</t>
  </si>
  <si>
    <t>sharesd functions</t>
  </si>
  <si>
    <t>delegated functions</t>
  </si>
  <si>
    <t>1 general administration</t>
  </si>
  <si>
    <t>2 cleaning and greening</t>
  </si>
  <si>
    <t>3 water sewage</t>
  </si>
  <si>
    <t>4 road management</t>
  </si>
  <si>
    <t>5 public transport</t>
  </si>
  <si>
    <t>6 tourism development</t>
  </si>
  <si>
    <t>7 urban planning and housing</t>
  </si>
  <si>
    <t>8 public lighting</t>
  </si>
  <si>
    <t>9 economic development</t>
  </si>
  <si>
    <t>10 local forests</t>
  </si>
  <si>
    <t>11 environment</t>
  </si>
  <si>
    <t>12 sport development</t>
  </si>
  <si>
    <t>13 culture programs</t>
  </si>
  <si>
    <t>14 social care</t>
  </si>
  <si>
    <t>15 education</t>
  </si>
  <si>
    <t>16 healthcare</t>
  </si>
  <si>
    <t>17 civil emergencies</t>
  </si>
  <si>
    <t>18 short term debt service</t>
  </si>
  <si>
    <t>19 long term debt service</t>
  </si>
  <si>
    <t>20 other public service</t>
  </si>
  <si>
    <t>exclusive functions</t>
  </si>
  <si>
    <t>functional classification II (albanian functions)</t>
  </si>
  <si>
    <t>type of functions / main functions (law)</t>
  </si>
  <si>
    <t>type of program (main program)</t>
  </si>
  <si>
    <t xml:space="preserve"> 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</si>
  <si>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</si>
  <si>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</si>
  <si>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</si>
  <si>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</si>
  <si>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</si>
  <si>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</si>
  <si>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</si>
  <si>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</si>
  <si>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</si>
  <si>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</si>
  <si>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</si>
  <si>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</si>
  <si>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</si>
  <si>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</si>
  <si>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overall profit / total income</t>
  </si>
  <si>
    <t>P4</t>
  </si>
  <si>
    <t>P16</t>
  </si>
  <si>
    <t>P17</t>
  </si>
  <si>
    <t>P18</t>
  </si>
  <si>
    <t>P19</t>
  </si>
  <si>
    <t>P20</t>
  </si>
  <si>
    <t>P21</t>
  </si>
  <si>
    <t>P22</t>
  </si>
  <si>
    <t>P24</t>
  </si>
  <si>
    <t>P25</t>
  </si>
  <si>
    <t>P26</t>
  </si>
  <si>
    <t>P27</t>
  </si>
  <si>
    <t>P28</t>
  </si>
  <si>
    <t/>
  </si>
  <si>
    <t>Arrears at year end</t>
  </si>
  <si>
    <t>Arrears amortisation plan</t>
  </si>
  <si>
    <t>A</t>
  </si>
  <si>
    <t>B</t>
  </si>
  <si>
    <t>C</t>
  </si>
  <si>
    <t>D</t>
  </si>
  <si>
    <t>A.1</t>
  </si>
  <si>
    <t>A.2</t>
  </si>
  <si>
    <t>A.3</t>
  </si>
  <si>
    <t>A.4</t>
  </si>
  <si>
    <t>B.1</t>
  </si>
  <si>
    <t>B.3</t>
  </si>
  <si>
    <t>B.2</t>
  </si>
  <si>
    <t>C.1</t>
  </si>
  <si>
    <t>C.2</t>
  </si>
  <si>
    <t>D.1</t>
  </si>
  <si>
    <t>D.2</t>
  </si>
  <si>
    <t>A.1.1</t>
  </si>
  <si>
    <t>A.1.2</t>
  </si>
  <si>
    <t>A.1.3</t>
  </si>
  <si>
    <t>A.1.4</t>
  </si>
  <si>
    <t>A.1.5</t>
  </si>
  <si>
    <t>A.1.6</t>
  </si>
  <si>
    <t>A.1.7</t>
  </si>
  <si>
    <t>A.1.8</t>
  </si>
  <si>
    <t>A.1.9</t>
  </si>
  <si>
    <t>A.1.2.1</t>
  </si>
  <si>
    <t>A.1.2.2</t>
  </si>
  <si>
    <t>A.1.2.3</t>
  </si>
  <si>
    <t>A.1.2.4</t>
  </si>
  <si>
    <t>A.2.1</t>
  </si>
  <si>
    <t>A.2.2</t>
  </si>
  <si>
    <t>A.2.3</t>
  </si>
  <si>
    <t>A.2.4</t>
  </si>
  <si>
    <t>A.2.5</t>
  </si>
  <si>
    <t>A.3.1</t>
  </si>
  <si>
    <t>A.3.2</t>
  </si>
  <si>
    <t>A.3.3</t>
  </si>
  <si>
    <t>A.3.4</t>
  </si>
  <si>
    <t>A.3.5</t>
  </si>
  <si>
    <t>A.3.6</t>
  </si>
  <si>
    <t>A.3.7</t>
  </si>
  <si>
    <t>A.3.5.1</t>
  </si>
  <si>
    <t>A.3.5.2</t>
  </si>
  <si>
    <t>A.3.5.3</t>
  </si>
  <si>
    <t>A.3.5.4</t>
  </si>
  <si>
    <t>A.3.5.5</t>
  </si>
  <si>
    <t>A.3.5.6</t>
  </si>
  <si>
    <t>A.3.5.7</t>
  </si>
  <si>
    <t>A.3.5.8</t>
  </si>
  <si>
    <t>A.3.5.9</t>
  </si>
  <si>
    <t>A.3.5.10</t>
  </si>
  <si>
    <t>A.3.5.11</t>
  </si>
  <si>
    <t>A.3.5.12</t>
  </si>
  <si>
    <t>A.3.5.13</t>
  </si>
  <si>
    <t>A.3.6.1</t>
  </si>
  <si>
    <t>A.3.6.2</t>
  </si>
  <si>
    <t>A.3.6.3</t>
  </si>
  <si>
    <t>A.3.6.4</t>
  </si>
  <si>
    <t>A.3.6.5</t>
  </si>
  <si>
    <t>A.3.6.6</t>
  </si>
  <si>
    <t>A.3.6.7</t>
  </si>
  <si>
    <t>A.3.6.8</t>
  </si>
  <si>
    <t>A.3.6.9</t>
  </si>
  <si>
    <t>A.3.8</t>
  </si>
  <si>
    <t>A.3.9</t>
  </si>
  <si>
    <t>A.3.10</t>
  </si>
  <si>
    <t>A.3.1.1</t>
  </si>
  <si>
    <t>A.3.1.2</t>
  </si>
  <si>
    <t>A.3.1.3</t>
  </si>
  <si>
    <t>A.3.3.1</t>
  </si>
  <si>
    <t>A.3.3.2</t>
  </si>
  <si>
    <t>A.3.3.3</t>
  </si>
  <si>
    <t>A.3.4.1</t>
  </si>
  <si>
    <t>A.3.4.2</t>
  </si>
  <si>
    <t>A.3.4.3</t>
  </si>
  <si>
    <t>A.4.1</t>
  </si>
  <si>
    <t>A.4.2</t>
  </si>
  <si>
    <t>A.4.3</t>
  </si>
  <si>
    <t>A.4.4</t>
  </si>
  <si>
    <t>A.4.5</t>
  </si>
  <si>
    <t>A.4.6</t>
  </si>
  <si>
    <t>A.4.7</t>
  </si>
  <si>
    <t>A.4.8</t>
  </si>
  <si>
    <t>A.4.9</t>
  </si>
  <si>
    <t>A.4.10</t>
  </si>
  <si>
    <t>A.4.11</t>
  </si>
  <si>
    <t>A.4.12</t>
  </si>
  <si>
    <t>A.4.13</t>
  </si>
  <si>
    <t>A.4.14</t>
  </si>
  <si>
    <t>B.2.1</t>
  </si>
  <si>
    <t>B.2.2</t>
  </si>
  <si>
    <t>1'000 LEK</t>
  </si>
  <si>
    <t>100'000 LEK</t>
  </si>
  <si>
    <t>1'000'000 LEK</t>
  </si>
  <si>
    <t>LEK</t>
  </si>
  <si>
    <t>aaa</t>
  </si>
  <si>
    <t>bbb</t>
  </si>
  <si>
    <t>ccc</t>
  </si>
  <si>
    <t>**</t>
  </si>
  <si>
    <t>Attention</t>
  </si>
  <si>
    <t>28-02-2020</t>
  </si>
  <si>
    <t>BASHKIA FINIQ</t>
  </si>
  <si>
    <t>LEFTERIA MEKSHI</t>
  </si>
  <si>
    <t>FINIQ</t>
  </si>
  <si>
    <t>KRYETARI I BASHKISE</t>
  </si>
  <si>
    <t>KRISTO  KICO</t>
  </si>
  <si>
    <t xml:space="preserve">DREJTORIA E MBROJTJES SE TERRITORIT </t>
  </si>
  <si>
    <t>VASIL VALERA</t>
  </si>
  <si>
    <t>DREJTORIA EBUJQESISE ,UJITJES,KULLIMIT,SHERBIMIT VETERINAR DHE MBROJTJES SE MJEDISIT TE PYJEVE DHE KULLOTAVE</t>
  </si>
  <si>
    <t>DREJTORIA E SHERBIMEBEUTILITARE KOMUNITARE DHE ADMINISTRATIVE</t>
  </si>
  <si>
    <t>KRISTAQ THANASI</t>
  </si>
  <si>
    <t>DREJTORIA E ZHVILLIMIT TE IDENTITETITETNIK ARSIMIT KULTURES DHE SPORTIT</t>
  </si>
  <si>
    <t>VANGJEL XHAFERI</t>
  </si>
  <si>
    <t>DREJTORIA E SHERBIMEVE SOCIALE SHENDETSORE RINISE DHE SPORTEVE</t>
  </si>
  <si>
    <t>KATERINA THODHORI</t>
  </si>
  <si>
    <t>PETRAQ BERETI</t>
  </si>
  <si>
    <t>Ujesjellesi Rajonal I Finiqit( Linja e jashtme )-Burrimet e MERKOS</t>
  </si>
  <si>
    <t>Supervizor Ujesjellesi Rajonal I Finiqit( Linja e jashtme )-Burrimet e MERKOS</t>
  </si>
  <si>
    <t>Kolaudim Ujesjellesi Rajonal I Finiqit( Linja e jashtme )-Burrimet e MERKOS</t>
  </si>
  <si>
    <t>Zenit Shpk</t>
  </si>
  <si>
    <t>11.12.2018</t>
  </si>
  <si>
    <t>08.01.2018</t>
  </si>
  <si>
    <t>15.08.2020</t>
  </si>
  <si>
    <t xml:space="preserve">TOTO VRION </t>
  </si>
  <si>
    <t xml:space="preserve">Posta </t>
  </si>
  <si>
    <t>31.07.2020</t>
  </si>
  <si>
    <t>31.08.2020</t>
  </si>
  <si>
    <t>Ujesjellesi</t>
  </si>
  <si>
    <t>Vassa shpk</t>
  </si>
  <si>
    <t>16.04.2019</t>
  </si>
  <si>
    <t>Qirjako GACO</t>
  </si>
  <si>
    <t>12.06.2020</t>
  </si>
  <si>
    <t xml:space="preserve">TAULANT </t>
  </si>
  <si>
    <t>14.07.2017</t>
  </si>
  <si>
    <t>ENDRIT XHINO</t>
  </si>
  <si>
    <t>21.04.2019</t>
  </si>
  <si>
    <t>NEAL  86</t>
  </si>
  <si>
    <t>TCPESHPK</t>
  </si>
  <si>
    <t>10.06.2020</t>
  </si>
  <si>
    <t>RADIO SARANDA</t>
  </si>
  <si>
    <t>18.03.2019</t>
  </si>
  <si>
    <t>UJESJELLESI KANALIZIME FINIQ SH.A FINIQ</t>
  </si>
  <si>
    <t>MIHAL CAVO</t>
  </si>
  <si>
    <t>2TSHPK</t>
  </si>
  <si>
    <t>20.05.2019</t>
  </si>
  <si>
    <t>HMG KONSULENT</t>
  </si>
  <si>
    <t>12.02.2019</t>
  </si>
  <si>
    <t xml:space="preserve">FSHU (OSHE)+ KAMATAT DERI TANI </t>
  </si>
  <si>
    <t xml:space="preserve">Rikualifikimi I Sheshit Livadhja </t>
  </si>
  <si>
    <t>Rikonstruksion zgjerimi I linjes Krongj -Finiqlinja te reja te jashtme te fshatrave vrion,karahaxh clirim,bregasi dhe linja e brendshme e fshatit clirim,bashkia finiq</t>
  </si>
  <si>
    <t>Supervizioni I linjes Krongj -Finiqlinja te reja te jashtme te fshatrave vrion,karahaxh clirim,bregasi dhe linja e brendshme e fshatit clirim,bashkia finiq</t>
  </si>
  <si>
    <t>Supervizion punimesh per ndertimin I ujesjellesit Rajonali nga burimet e Leshinices Bashkia Finiq</t>
  </si>
  <si>
    <t>Ndertimi I ujesjellesit Rajonali nga burimet e Leshinices Bashkia Finiq</t>
  </si>
  <si>
    <t xml:space="preserve">Rikonstruksioni I rruges Dermish - Jerme </t>
  </si>
  <si>
    <t>Rikonstruksioni isheshit fshati Koder     6260</t>
  </si>
  <si>
    <t>Rikonstruksini I rrugeve fshati krane ,Karahaxh ,Finiq  Livadhja  4520</t>
  </si>
  <si>
    <t>Blerje Pajisje kompjuterike 1110</t>
  </si>
  <si>
    <t>Blerje mobilje (zyrat)  1110</t>
  </si>
  <si>
    <t>Azhornimi I fshatrave (Aliko) 6260</t>
  </si>
  <si>
    <t>Konstruksion I sheshit fshati Livine 6260</t>
  </si>
  <si>
    <t>Konstruksion I sheshit fshati Llazat6260</t>
  </si>
  <si>
    <t>Blerje Betonjere 6260</t>
  </si>
  <si>
    <t xml:space="preserve"> Rikonstruksion I rruges fshati Karroq 4520</t>
  </si>
  <si>
    <t>Blerje makine per prerje ferrash 6260</t>
  </si>
  <si>
    <t>rikonstruksion I sheshit fshati Clirim 6260</t>
  </si>
  <si>
    <t>Mbareshtim pyjesh 4260</t>
  </si>
  <si>
    <t>Blerje materiale elektrike (rikonstruksion linjash elektrike ) 6260</t>
  </si>
  <si>
    <t>Pjesmarje ne programet e BE       6260</t>
  </si>
  <si>
    <t>Rikonstruksion I shkollave     9120</t>
  </si>
  <si>
    <t xml:space="preserve">Blerje materiale ndertimi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</si>
</sst>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 * #,##0_ ;_ * \-#,##0_ ;_ * &quot;-&quot;??_ ;_ @_ "/>
    <numFmt numFmtId="165" formatCode="0.0%"/>
    <numFmt numFmtId="166" formatCode="#,##0_ ;\-#,##0\ "/>
    <numFmt numFmtId="167" formatCode="0_ ;\-0\ "/>
    <numFmt numFmtId="168" formatCode="yyyy\-mm\-dd;@"/>
    <numFmt numFmtId="169" formatCode="_(* #,##0_);_(* \(#,##0\);_(* &quot;-&quot;??_);_(@_)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10"/>
      <color theme="0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7.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9900"/>
        </stop>
      </gradient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1">
          <color rgb="FF5DD749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 degree="90">
        <stop position="0">
          <color theme="0"/>
        </stop>
        <stop position="1">
          <color theme="6" tint="-0.25098422193060094"/>
        </stop>
      </gradientFill>
    </fill>
    <fill>
      <patternFill patternType="solid">
        <fgColor rgb="FF66FFFF"/>
      </patternFill>
    </fill>
    <fill>
      <patternFill patternType="solid">
        <fgColor theme="4" tint="0.59999389629810485"/>
        <bgColor auto="1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FFFF00"/>
        </stop>
        <stop position="1">
          <color rgb="FFFFBC15"/>
        </stop>
      </gradient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auto="1"/>
      </patternFill>
    </fill>
    <fill>
      <patternFill patternType="solid">
        <fgColor rgb="FF00FFFF"/>
        <bgColor auto="1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auto="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33" fillId="0" borderId="0"/>
  </cellStyleXfs>
  <cellXfs count="735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Protection="1"/>
    <xf numFmtId="0" fontId="9" fillId="0" borderId="0" xfId="0" applyFont="1" applyFill="1" applyProtection="1"/>
    <xf numFmtId="0" fontId="9" fillId="0" borderId="0" xfId="0" applyFont="1" applyBorder="1" applyProtection="1"/>
    <xf numFmtId="164" fontId="9" fillId="0" borderId="0" xfId="1" applyNumberFormat="1" applyFont="1" applyFill="1" applyBorder="1" applyAlignment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Protection="1"/>
    <xf numFmtId="164" fontId="9" fillId="0" borderId="0" xfId="1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vertical="top" wrapText="1"/>
    </xf>
    <xf numFmtId="164" fontId="9" fillId="6" borderId="1" xfId="1" applyNumberFormat="1" applyFont="1" applyFill="1" applyBorder="1" applyAlignment="1" applyProtection="1">
      <alignment horizontal="left"/>
    </xf>
    <xf numFmtId="164" fontId="9" fillId="6" borderId="1" xfId="1" applyNumberFormat="1" applyFont="1" applyFill="1" applyBorder="1" applyProtection="1"/>
    <xf numFmtId="164" fontId="10" fillId="6" borderId="9" xfId="1" applyNumberFormat="1" applyFont="1" applyFill="1" applyBorder="1" applyAlignment="1" applyProtection="1"/>
    <xf numFmtId="164" fontId="10" fillId="6" borderId="10" xfId="1" applyNumberFormat="1" applyFont="1" applyFill="1" applyBorder="1" applyAlignment="1" applyProtection="1"/>
    <xf numFmtId="0" fontId="9" fillId="5" borderId="1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Alignment="1" applyProtection="1">
      <alignment vertical="top" wrapText="1"/>
    </xf>
    <xf numFmtId="165" fontId="11" fillId="0" borderId="1" xfId="3" applyNumberFormat="1" applyFont="1" applyFill="1" applyBorder="1" applyAlignment="1" applyProtection="1">
      <alignment horizontal="center" textRotation="90" wrapText="1"/>
    </xf>
    <xf numFmtId="168" fontId="9" fillId="7" borderId="1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Border="1" applyProtection="1"/>
    <xf numFmtId="165" fontId="16" fillId="7" borderId="1" xfId="3" applyNumberFormat="1" applyFont="1" applyFill="1" applyBorder="1" applyProtection="1">
      <protection locked="0"/>
    </xf>
    <xf numFmtId="164" fontId="16" fillId="0" borderId="0" xfId="1" applyNumberFormat="1" applyFont="1" applyFill="1" applyBorder="1" applyProtection="1"/>
    <xf numFmtId="166" fontId="9" fillId="4" borderId="1" xfId="1" applyNumberFormat="1" applyFont="1" applyFill="1" applyBorder="1" applyProtection="1"/>
    <xf numFmtId="166" fontId="9" fillId="4" borderId="9" xfId="1" applyNumberFormat="1" applyFont="1" applyFill="1" applyBorder="1" applyProtection="1"/>
    <xf numFmtId="166" fontId="9" fillId="5" borderId="1" xfId="1" applyNumberFormat="1" applyFont="1" applyFill="1" applyBorder="1" applyProtection="1"/>
    <xf numFmtId="3" fontId="9" fillId="7" borderId="1" xfId="1" applyNumberFormat="1" applyFont="1" applyFill="1" applyBorder="1" applyProtection="1">
      <protection locked="0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Alignment="1" applyProtection="1"/>
    <xf numFmtId="164" fontId="16" fillId="0" borderId="0" xfId="1" applyNumberFormat="1" applyFont="1" applyProtection="1"/>
    <xf numFmtId="164" fontId="16" fillId="0" borderId="0" xfId="1" applyNumberFormat="1" applyFont="1" applyBorder="1" applyProtection="1"/>
    <xf numFmtId="164" fontId="14" fillId="0" borderId="0" xfId="1" applyNumberFormat="1" applyFont="1" applyProtection="1"/>
    <xf numFmtId="164" fontId="16" fillId="0" borderId="0" xfId="1" applyNumberFormat="1" applyFont="1" applyBorder="1" applyAlignment="1" applyProtection="1">
      <alignment horizontal="left" vertical="top"/>
    </xf>
    <xf numFmtId="3" fontId="16" fillId="7" borderId="1" xfId="1" applyNumberFormat="1" applyFont="1" applyFill="1" applyBorder="1" applyAlignment="1" applyProtection="1">
      <alignment horizontal="right"/>
      <protection locked="0"/>
    </xf>
    <xf numFmtId="3" fontId="16" fillId="7" borderId="2" xfId="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Protection="1"/>
    <xf numFmtId="0" fontId="19" fillId="0" borderId="0" xfId="0" applyFont="1" applyFill="1" applyBorder="1" applyAlignment="1" applyProtection="1">
      <alignment vertical="top" wrapText="1"/>
    </xf>
    <xf numFmtId="0" fontId="9" fillId="7" borderId="1" xfId="0" applyFont="1" applyFill="1" applyBorder="1" applyAlignment="1" applyProtection="1">
      <alignment horizontal="left" vertical="top" wrapText="1"/>
      <protection locked="0"/>
    </xf>
    <xf numFmtId="164" fontId="10" fillId="6" borderId="4" xfId="1" applyNumberFormat="1" applyFont="1" applyFill="1" applyBorder="1" applyAlignment="1" applyProtection="1"/>
    <xf numFmtId="0" fontId="9" fillId="7" borderId="1" xfId="0" applyFont="1" applyFill="1" applyBorder="1" applyAlignment="1" applyProtection="1">
      <alignment horizontal="left"/>
      <protection locked="0"/>
    </xf>
    <xf numFmtId="164" fontId="16" fillId="0" borderId="0" xfId="1" applyNumberFormat="1" applyFont="1" applyBorder="1"/>
    <xf numFmtId="164" fontId="16" fillId="0" borderId="0" xfId="1" applyNumberFormat="1" applyFont="1"/>
    <xf numFmtId="0" fontId="9" fillId="0" borderId="0" xfId="0" applyFont="1" applyBorder="1"/>
    <xf numFmtId="3" fontId="9" fillId="6" borderId="1" xfId="1" applyNumberFormat="1" applyFont="1" applyFill="1" applyBorder="1" applyAlignment="1" applyProtection="1"/>
    <xf numFmtId="164" fontId="16" fillId="0" borderId="0" xfId="1" applyNumberFormat="1" applyFont="1" applyFill="1" applyBorder="1" applyAlignment="1">
      <alignment vertical="top" wrapText="1"/>
    </xf>
    <xf numFmtId="164" fontId="16" fillId="0" borderId="0" xfId="1" applyNumberFormat="1" applyFont="1" applyFill="1" applyAlignment="1">
      <alignment vertical="top" wrapText="1"/>
    </xf>
    <xf numFmtId="1" fontId="14" fillId="0" borderId="0" xfId="1" applyNumberFormat="1" applyFont="1" applyFill="1" applyBorder="1" applyAlignment="1">
      <alignment horizontal="center"/>
    </xf>
    <xf numFmtId="164" fontId="16" fillId="0" borderId="0" xfId="1" applyNumberFormat="1" applyFont="1" applyFill="1" applyBorder="1"/>
    <xf numFmtId="3" fontId="16" fillId="0" borderId="17" xfId="1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9" fillId="0" borderId="0" xfId="0" applyFont="1" applyAlignment="1" applyProtection="1">
      <alignment vertical="center"/>
    </xf>
    <xf numFmtId="3" fontId="10" fillId="6" borderId="1" xfId="1" applyNumberFormat="1" applyFont="1" applyFill="1" applyBorder="1" applyAlignment="1" applyProtection="1"/>
    <xf numFmtId="164" fontId="13" fillId="5" borderId="1" xfId="1" applyNumberFormat="1" applyFont="1" applyFill="1" applyBorder="1" applyAlignment="1" applyProtection="1"/>
    <xf numFmtId="166" fontId="14" fillId="6" borderId="20" xfId="1" applyNumberFormat="1" applyFont="1" applyFill="1" applyBorder="1" applyAlignment="1" applyProtection="1">
      <alignment horizontal="right"/>
    </xf>
    <xf numFmtId="0" fontId="9" fillId="0" borderId="0" xfId="0" applyFont="1"/>
    <xf numFmtId="0" fontId="9" fillId="0" borderId="0" xfId="0" applyFont="1" applyProtection="1"/>
    <xf numFmtId="0" fontId="9" fillId="0" borderId="0" xfId="0" applyFont="1" applyFill="1" applyProtection="1"/>
    <xf numFmtId="164" fontId="1" fillId="0" borderId="0" xfId="1" applyNumberFormat="1" applyFont="1"/>
    <xf numFmtId="164" fontId="13" fillId="0" borderId="0" xfId="1" applyNumberFormat="1" applyFont="1"/>
    <xf numFmtId="164" fontId="8" fillId="0" borderId="0" xfId="1" applyNumberFormat="1" applyFont="1"/>
    <xf numFmtId="0" fontId="9" fillId="5" borderId="1" xfId="0" applyFont="1" applyFill="1" applyBorder="1" applyAlignment="1">
      <alignment horizontal="left"/>
    </xf>
    <xf numFmtId="164" fontId="16" fillId="0" borderId="0" xfId="1" applyNumberFormat="1" applyFont="1" applyProtection="1"/>
    <xf numFmtId="164" fontId="16" fillId="0" borderId="0" xfId="1" applyNumberFormat="1" applyFont="1" applyBorder="1" applyProtection="1"/>
    <xf numFmtId="164" fontId="1" fillId="0" borderId="0" xfId="1" applyNumberFormat="1" applyFont="1" applyProtection="1"/>
    <xf numFmtId="3" fontId="9" fillId="7" borderId="1" xfId="0" applyNumberFormat="1" applyFont="1" applyFill="1" applyBorder="1" applyAlignment="1" applyProtection="1">
      <alignment horizontal="left"/>
      <protection locked="0"/>
    </xf>
    <xf numFmtId="164" fontId="9" fillId="3" borderId="1" xfId="1" applyNumberFormat="1" applyFont="1" applyFill="1" applyBorder="1" applyAlignment="1" applyProtection="1"/>
    <xf numFmtId="164" fontId="16" fillId="0" borderId="0" xfId="1" applyNumberFormat="1" applyFont="1" applyProtection="1">
      <protection locked="0"/>
    </xf>
    <xf numFmtId="164" fontId="17" fillId="0" borderId="0" xfId="1" applyNumberFormat="1" applyFont="1" applyBorder="1"/>
    <xf numFmtId="165" fontId="13" fillId="4" borderId="2" xfId="3" applyNumberFormat="1" applyFont="1" applyFill="1" applyBorder="1" applyAlignment="1">
      <alignment horizontal="right"/>
    </xf>
    <xf numFmtId="165" fontId="13" fillId="4" borderId="1" xfId="3" applyNumberFormat="1" applyFont="1" applyFill="1" applyBorder="1" applyAlignment="1">
      <alignment horizontal="right"/>
    </xf>
    <xf numFmtId="165" fontId="13" fillId="5" borderId="1" xfId="3" applyNumberFormat="1" applyFont="1" applyFill="1" applyBorder="1" applyAlignment="1">
      <alignment horizontal="right"/>
    </xf>
    <xf numFmtId="165" fontId="13" fillId="0" borderId="0" xfId="3" applyNumberFormat="1" applyFont="1" applyFill="1" applyBorder="1" applyAlignment="1">
      <alignment horizontal="right"/>
    </xf>
    <xf numFmtId="0" fontId="9" fillId="3" borderId="9" xfId="0" applyFont="1" applyFill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 wrapText="1"/>
    </xf>
    <xf numFmtId="164" fontId="9" fillId="4" borderId="1" xfId="1" applyNumberFormat="1" applyFont="1" applyFill="1" applyBorder="1" applyAlignment="1" applyProtection="1">
      <alignment horizontal="center" vertical="center" wrapText="1"/>
    </xf>
    <xf numFmtId="165" fontId="11" fillId="0" borderId="1" xfId="3" applyNumberFormat="1" applyFont="1" applyFill="1" applyBorder="1" applyAlignment="1" applyProtection="1">
      <alignment horizontal="left"/>
    </xf>
    <xf numFmtId="164" fontId="9" fillId="0" borderId="3" xfId="1" applyNumberFormat="1" applyFont="1" applyFill="1" applyBorder="1" applyAlignment="1" applyProtection="1">
      <alignment horizontal="left"/>
    </xf>
    <xf numFmtId="166" fontId="9" fillId="0" borderId="0" xfId="1" applyNumberFormat="1" applyFont="1" applyFill="1" applyBorder="1" applyProtection="1"/>
    <xf numFmtId="0" fontId="9" fillId="0" borderId="5" xfId="0" applyFont="1" applyBorder="1" applyAlignment="1" applyProtection="1">
      <alignment vertical="top" wrapText="1"/>
    </xf>
    <xf numFmtId="166" fontId="9" fillId="7" borderId="9" xfId="1" applyNumberFormat="1" applyFont="1" applyFill="1" applyBorder="1" applyAlignment="1" applyProtection="1">
      <protection locked="0"/>
    </xf>
    <xf numFmtId="166" fontId="9" fillId="13" borderId="1" xfId="1" applyNumberFormat="1" applyFont="1" applyFill="1" applyBorder="1" applyProtection="1"/>
    <xf numFmtId="3" fontId="9" fillId="14" borderId="1" xfId="1" applyNumberFormat="1" applyFont="1" applyFill="1" applyBorder="1" applyProtection="1"/>
    <xf numFmtId="165" fontId="11" fillId="0" borderId="0" xfId="3" applyNumberFormat="1" applyFont="1" applyFill="1" applyBorder="1" applyAlignment="1" applyProtection="1">
      <alignment horizontal="center" textRotation="90" wrapText="1"/>
    </xf>
    <xf numFmtId="166" fontId="9" fillId="7" borderId="1" xfId="1" applyNumberFormat="1" applyFont="1" applyFill="1" applyBorder="1" applyAlignment="1" applyProtection="1">
      <protection locked="0"/>
    </xf>
    <xf numFmtId="0" fontId="9" fillId="0" borderId="7" xfId="0" applyFont="1" applyFill="1" applyBorder="1" applyProtection="1"/>
    <xf numFmtId="0" fontId="9" fillId="0" borderId="4" xfId="0" applyFont="1" applyBorder="1" applyAlignment="1" applyProtection="1">
      <alignment vertical="top" wrapText="1"/>
    </xf>
    <xf numFmtId="164" fontId="12" fillId="0" borderId="0" xfId="0" applyNumberFormat="1" applyFont="1" applyProtection="1"/>
    <xf numFmtId="165" fontId="27" fillId="0" borderId="2" xfId="3" applyNumberFormat="1" applyFont="1" applyFill="1" applyBorder="1" applyAlignment="1" applyProtection="1">
      <alignment horizontal="center"/>
    </xf>
    <xf numFmtId="165" fontId="9" fillId="0" borderId="1" xfId="3" applyNumberFormat="1" applyFont="1" applyFill="1" applyBorder="1" applyAlignment="1" applyProtection="1">
      <alignment horizontal="left"/>
    </xf>
    <xf numFmtId="3" fontId="15" fillId="15" borderId="9" xfId="1" applyNumberFormat="1" applyFont="1" applyFill="1" applyBorder="1" applyAlignment="1" applyProtection="1"/>
    <xf numFmtId="3" fontId="15" fillId="0" borderId="9" xfId="1" applyNumberFormat="1" applyFont="1" applyFill="1" applyBorder="1" applyAlignment="1" applyProtection="1"/>
    <xf numFmtId="3" fontId="11" fillId="0" borderId="9" xfId="1" applyNumberFormat="1" applyFont="1" applyFill="1" applyBorder="1" applyAlignment="1" applyProtection="1"/>
    <xf numFmtId="3" fontId="11" fillId="0" borderId="1" xfId="1" applyNumberFormat="1" applyFont="1" applyFill="1" applyBorder="1" applyAlignment="1" applyProtection="1"/>
    <xf numFmtId="0" fontId="9" fillId="0" borderId="9" xfId="0" applyFont="1" applyBorder="1" applyProtection="1"/>
    <xf numFmtId="0" fontId="9" fillId="3" borderId="9" xfId="0" applyFont="1" applyFill="1" applyBorder="1" applyAlignment="1" applyProtection="1">
      <alignment horizontal="left" vertical="top" wrapText="1"/>
    </xf>
    <xf numFmtId="1" fontId="14" fillId="4" borderId="9" xfId="1" applyNumberFormat="1" applyFont="1" applyFill="1" applyBorder="1" applyAlignment="1">
      <alignment horizontal="center" vertical="center"/>
    </xf>
    <xf numFmtId="1" fontId="14" fillId="4" borderId="1" xfId="1" applyNumberFormat="1" applyFont="1" applyFill="1" applyBorder="1" applyAlignment="1">
      <alignment horizontal="center" vertical="center"/>
    </xf>
    <xf numFmtId="1" fontId="14" fillId="5" borderId="1" xfId="1" applyNumberFormat="1" applyFont="1" applyFill="1" applyBorder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0" fontId="10" fillId="3" borderId="9" xfId="0" applyNumberFormat="1" applyFont="1" applyFill="1" applyBorder="1" applyAlignment="1" applyProtection="1">
      <alignment horizontal="left" vertical="top" wrapText="1"/>
    </xf>
    <xf numFmtId="0" fontId="10" fillId="3" borderId="10" xfId="0" applyNumberFormat="1" applyFont="1" applyFill="1" applyBorder="1" applyAlignment="1" applyProtection="1">
      <alignment horizontal="left" vertical="top" wrapText="1"/>
    </xf>
    <xf numFmtId="0" fontId="10" fillId="3" borderId="2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1" fontId="10" fillId="5" borderId="1" xfId="1" applyNumberFormat="1" applyFont="1" applyFill="1" applyBorder="1" applyAlignment="1" applyProtection="1">
      <alignment horizontal="center" vertical="center"/>
    </xf>
    <xf numFmtId="167" fontId="10" fillId="5" borderId="1" xfId="1" applyNumberFormat="1" applyFont="1" applyFill="1" applyBorder="1" applyAlignment="1" applyProtection="1">
      <alignment horizontal="center" vertical="center" wrapText="1"/>
    </xf>
    <xf numFmtId="164" fontId="16" fillId="0" borderId="0" xfId="1" applyNumberFormat="1" applyFont="1" applyAlignment="1" applyProtection="1"/>
    <xf numFmtId="164" fontId="9" fillId="3" borderId="1" xfId="1" applyNumberFormat="1" applyFont="1" applyFill="1" applyBorder="1" applyAlignment="1" applyProtection="1">
      <alignment wrapText="1"/>
    </xf>
    <xf numFmtId="164" fontId="9" fillId="3" borderId="9" xfId="1" applyNumberFormat="1" applyFont="1" applyFill="1" applyBorder="1" applyAlignment="1" applyProtection="1"/>
    <xf numFmtId="164" fontId="10" fillId="6" borderId="23" xfId="1" applyNumberFormat="1" applyFont="1" applyFill="1" applyBorder="1" applyAlignment="1" applyProtection="1">
      <alignment horizontal="left"/>
    </xf>
    <xf numFmtId="164" fontId="10" fillId="6" borderId="24" xfId="1" applyNumberFormat="1" applyFont="1" applyFill="1" applyBorder="1" applyAlignment="1" applyProtection="1">
      <alignment horizontal="left"/>
    </xf>
    <xf numFmtId="164" fontId="10" fillId="6" borderId="8" xfId="1" applyNumberFormat="1" applyFont="1" applyFill="1" applyBorder="1" applyAlignment="1" applyProtection="1"/>
    <xf numFmtId="3" fontId="9" fillId="6" borderId="12" xfId="1" applyNumberFormat="1" applyFont="1" applyFill="1" applyBorder="1" applyAlignment="1" applyProtection="1"/>
    <xf numFmtId="164" fontId="9" fillId="3" borderId="4" xfId="1" applyNumberFormat="1" applyFont="1" applyFill="1" applyBorder="1" applyAlignment="1" applyProtection="1"/>
    <xf numFmtId="3" fontId="16" fillId="7" borderId="18" xfId="1" applyNumberFormat="1" applyFont="1" applyFill="1" applyBorder="1" applyAlignment="1" applyProtection="1">
      <alignment horizontal="right"/>
      <protection locked="0"/>
    </xf>
    <xf numFmtId="164" fontId="10" fillId="6" borderId="0" xfId="1" applyNumberFormat="1" applyFont="1" applyFill="1" applyBorder="1" applyAlignment="1" applyProtection="1"/>
    <xf numFmtId="3" fontId="16" fillId="7" borderId="6" xfId="1" applyNumberFormat="1" applyFont="1" applyFill="1" applyBorder="1" applyAlignment="1" applyProtection="1">
      <alignment horizontal="right"/>
      <protection locked="0"/>
    </xf>
    <xf numFmtId="3" fontId="16" fillId="7" borderId="12" xfId="1" applyNumberFormat="1" applyFont="1" applyFill="1" applyBorder="1" applyAlignment="1" applyProtection="1">
      <alignment horizontal="right"/>
      <protection locked="0"/>
    </xf>
    <xf numFmtId="3" fontId="16" fillId="7" borderId="13" xfId="1" applyNumberFormat="1" applyFont="1" applyFill="1" applyBorder="1" applyAlignment="1" applyProtection="1">
      <alignment horizontal="right"/>
      <protection locked="0"/>
    </xf>
    <xf numFmtId="3" fontId="10" fillId="0" borderId="1" xfId="1" applyNumberFormat="1" applyFont="1" applyFill="1" applyBorder="1" applyAlignment="1" applyProtection="1"/>
    <xf numFmtId="165" fontId="11" fillId="0" borderId="0" xfId="3" applyNumberFormat="1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left"/>
    </xf>
    <xf numFmtId="0" fontId="9" fillId="0" borderId="12" xfId="0" applyFont="1" applyBorder="1" applyAlignment="1" applyProtection="1">
      <alignment vertical="center"/>
    </xf>
    <xf numFmtId="165" fontId="11" fillId="0" borderId="0" xfId="3" applyNumberFormat="1" applyFont="1" applyFill="1" applyBorder="1" applyAlignment="1" applyProtection="1">
      <alignment horizontal="center" vertical="center" textRotation="90" wrapText="1"/>
    </xf>
    <xf numFmtId="164" fontId="24" fillId="11" borderId="1" xfId="1" applyNumberFormat="1" applyFont="1" applyFill="1" applyBorder="1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10" fillId="3" borderId="12" xfId="0" applyFont="1" applyFill="1" applyBorder="1" applyAlignment="1" applyProtection="1">
      <alignment vertical="top" wrapText="1"/>
    </xf>
    <xf numFmtId="164" fontId="10" fillId="6" borderId="1" xfId="1" applyNumberFormat="1" applyFont="1" applyFill="1" applyBorder="1" applyAlignment="1" applyProtection="1"/>
    <xf numFmtId="0" fontId="9" fillId="0" borderId="0" xfId="0" applyFont="1" applyAlignment="1">
      <alignment vertical="center"/>
    </xf>
    <xf numFmtId="3" fontId="16" fillId="7" borderId="10" xfId="1" applyNumberFormat="1" applyFont="1" applyFill="1" applyBorder="1" applyAlignment="1" applyProtection="1">
      <alignment horizontal="right" vertical="center"/>
    </xf>
    <xf numFmtId="3" fontId="16" fillId="7" borderId="2" xfId="1" applyNumberFormat="1" applyFont="1" applyFill="1" applyBorder="1" applyAlignment="1" applyProtection="1">
      <alignment horizontal="right" vertical="center"/>
    </xf>
    <xf numFmtId="164" fontId="16" fillId="0" borderId="0" xfId="1" applyNumberFormat="1" applyFont="1" applyAlignment="1" applyProtection="1">
      <alignment vertical="center"/>
    </xf>
    <xf numFmtId="164" fontId="16" fillId="0" borderId="0" xfId="1" applyNumberFormat="1" applyFont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167" fontId="14" fillId="4" borderId="1" xfId="1" applyNumberFormat="1" applyFont="1" applyFill="1" applyBorder="1" applyAlignment="1" applyProtection="1">
      <alignment horizontal="center" vertical="center"/>
    </xf>
    <xf numFmtId="164" fontId="16" fillId="0" borderId="0" xfId="1" applyNumberFormat="1" applyFont="1" applyBorder="1" applyAlignment="1" applyProtection="1">
      <alignment vertical="center" wrapText="1"/>
    </xf>
    <xf numFmtId="164" fontId="16" fillId="0" borderId="0" xfId="1" applyNumberFormat="1" applyFont="1" applyAlignment="1" applyProtection="1">
      <alignment vertical="center" wrapText="1"/>
    </xf>
    <xf numFmtId="3" fontId="16" fillId="7" borderId="1" xfId="1" applyNumberFormat="1" applyFont="1" applyFill="1" applyBorder="1" applyAlignment="1" applyProtection="1">
      <alignment horizontal="right" vertical="center"/>
      <protection locked="0"/>
    </xf>
    <xf numFmtId="164" fontId="16" fillId="0" borderId="0" xfId="1" applyNumberFormat="1" applyFont="1" applyFill="1" applyAlignment="1" applyProtection="1">
      <alignment vertical="center"/>
    </xf>
    <xf numFmtId="164" fontId="14" fillId="0" borderId="0" xfId="1" applyNumberFormat="1" applyFont="1" applyAlignment="1" applyProtection="1">
      <alignment vertical="center"/>
    </xf>
    <xf numFmtId="164" fontId="16" fillId="0" borderId="0" xfId="1" applyNumberFormat="1" applyFont="1" applyAlignment="1">
      <alignment vertical="center"/>
    </xf>
    <xf numFmtId="0" fontId="9" fillId="3" borderId="1" xfId="0" applyFont="1" applyFill="1" applyBorder="1" applyAlignment="1" applyProtection="1">
      <alignment horizontal="left" vertical="top" wrapText="1"/>
    </xf>
    <xf numFmtId="0" fontId="9" fillId="3" borderId="9" xfId="0" applyFont="1" applyFill="1" applyBorder="1" applyAlignment="1" applyProtection="1">
      <alignment vertical="top" wrapText="1"/>
    </xf>
    <xf numFmtId="164" fontId="10" fillId="11" borderId="9" xfId="1" applyNumberFormat="1" applyFont="1" applyFill="1" applyBorder="1" applyAlignment="1" applyProtection="1">
      <alignment horizontal="left" vertical="center" wrapText="1"/>
    </xf>
    <xf numFmtId="164" fontId="9" fillId="4" borderId="1" xfId="1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164" fontId="16" fillId="0" borderId="0" xfId="1" applyNumberFormat="1" applyFont="1" applyAlignment="1">
      <alignment vertical="top"/>
    </xf>
    <xf numFmtId="164" fontId="14" fillId="0" borderId="0" xfId="1" applyNumberFormat="1" applyFont="1" applyFill="1" applyBorder="1" applyAlignment="1">
      <alignment horizontal="center" vertical="top" wrapText="1"/>
    </xf>
    <xf numFmtId="164" fontId="11" fillId="8" borderId="12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9" fillId="3" borderId="1" xfId="1" applyNumberFormat="1" applyFont="1" applyFill="1" applyBorder="1" applyAlignment="1" applyProtection="1">
      <alignment horizontal="left" wrapText="1"/>
    </xf>
    <xf numFmtId="164" fontId="1" fillId="0" borderId="0" xfId="1" applyNumberFormat="1" applyFont="1" applyAlignment="1"/>
    <xf numFmtId="0" fontId="0" fillId="16" borderId="0" xfId="0" applyFill="1"/>
    <xf numFmtId="164" fontId="9" fillId="3" borderId="9" xfId="1" applyNumberFormat="1" applyFont="1" applyFill="1" applyBorder="1" applyAlignment="1" applyProtection="1">
      <alignment horizontal="left" vertical="center"/>
    </xf>
    <xf numFmtId="167" fontId="22" fillId="4" borderId="18" xfId="1" applyNumberFormat="1" applyFont="1" applyFill="1" applyBorder="1" applyAlignment="1" applyProtection="1">
      <alignment horizontal="center" vertical="center" wrapText="1"/>
    </xf>
    <xf numFmtId="1" fontId="10" fillId="9" borderId="18" xfId="1" applyNumberFormat="1" applyFont="1" applyFill="1" applyBorder="1" applyAlignment="1" applyProtection="1">
      <alignment horizontal="center" vertical="center" wrapText="1"/>
    </xf>
    <xf numFmtId="1" fontId="10" fillId="9" borderId="1" xfId="1" applyNumberFormat="1" applyFont="1" applyFill="1" applyBorder="1" applyAlignment="1" applyProtection="1">
      <alignment horizontal="center" vertical="center" wrapText="1"/>
    </xf>
    <xf numFmtId="165" fontId="11" fillId="0" borderId="9" xfId="3" applyNumberFormat="1" applyFont="1" applyFill="1" applyBorder="1" applyAlignment="1" applyProtection="1">
      <alignment horizontal="left"/>
    </xf>
    <xf numFmtId="164" fontId="24" fillId="11" borderId="9" xfId="1" applyNumberFormat="1" applyFont="1" applyFill="1" applyBorder="1" applyAlignment="1" applyProtection="1">
      <alignment vertical="center" wrapText="1"/>
    </xf>
    <xf numFmtId="164" fontId="24" fillId="11" borderId="10" xfId="1" applyNumberFormat="1" applyFont="1" applyFill="1" applyBorder="1" applyAlignment="1" applyProtection="1">
      <alignment vertical="center" wrapText="1"/>
    </xf>
    <xf numFmtId="164" fontId="24" fillId="11" borderId="2" xfId="1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horizontal="right"/>
    </xf>
    <xf numFmtId="164" fontId="16" fillId="0" borderId="0" xfId="1" applyNumberFormat="1" applyFont="1" applyAlignment="1">
      <alignment horizontal="right"/>
    </xf>
    <xf numFmtId="164" fontId="24" fillId="11" borderId="0" xfId="1" applyNumberFormat="1" applyFont="1" applyFill="1" applyBorder="1" applyAlignment="1" applyProtection="1">
      <alignment vertical="center" wrapText="1"/>
    </xf>
    <xf numFmtId="164" fontId="24" fillId="11" borderId="9" xfId="1" applyNumberFormat="1" applyFont="1" applyFill="1" applyBorder="1" applyAlignment="1" applyProtection="1">
      <alignment horizontal="left" vertical="center"/>
    </xf>
    <xf numFmtId="164" fontId="16" fillId="0" borderId="0" xfId="1" applyNumberFormat="1" applyFont="1" applyFill="1" applyBorder="1" applyAlignment="1">
      <alignment horizontal="right" vertical="top" wrapText="1"/>
    </xf>
    <xf numFmtId="164" fontId="16" fillId="0" borderId="0" xfId="1" applyNumberFormat="1" applyFont="1" applyAlignment="1">
      <alignment horizontal="right" vertical="top"/>
    </xf>
    <xf numFmtId="164" fontId="10" fillId="6" borderId="0" xfId="1" applyNumberFormat="1" applyFont="1" applyFill="1" applyBorder="1" applyAlignment="1" applyProtection="1">
      <alignment horizontal="right"/>
    </xf>
    <xf numFmtId="164" fontId="10" fillId="6" borderId="8" xfId="1" applyNumberFormat="1" applyFont="1" applyFill="1" applyBorder="1" applyAlignment="1" applyProtection="1">
      <alignment horizontal="right"/>
    </xf>
    <xf numFmtId="164" fontId="10" fillId="6" borderId="1" xfId="1" applyNumberFormat="1" applyFont="1" applyFill="1" applyBorder="1" applyAlignment="1" applyProtection="1">
      <alignment horizontal="right"/>
    </xf>
    <xf numFmtId="164" fontId="10" fillId="6" borderId="10" xfId="1" applyNumberFormat="1" applyFont="1" applyFill="1" applyBorder="1" applyAlignment="1" applyProtection="1">
      <alignment horizontal="right"/>
    </xf>
    <xf numFmtId="164" fontId="16" fillId="0" borderId="0" xfId="1" applyNumberFormat="1" applyFont="1" applyBorder="1" applyAlignment="1">
      <alignment horizontal="right"/>
    </xf>
    <xf numFmtId="3" fontId="16" fillId="7" borderId="1" xfId="1" applyNumberFormat="1" applyFont="1" applyFill="1" applyBorder="1" applyAlignment="1" applyProtection="1">
      <protection locked="0"/>
    </xf>
    <xf numFmtId="3" fontId="9" fillId="5" borderId="1" xfId="1" applyNumberFormat="1" applyFont="1" applyFill="1" applyBorder="1" applyProtection="1"/>
    <xf numFmtId="164" fontId="16" fillId="10" borderId="1" xfId="1" applyNumberFormat="1" applyFont="1" applyFill="1" applyBorder="1" applyAlignment="1" applyProtection="1">
      <protection locked="0"/>
    </xf>
    <xf numFmtId="0" fontId="9" fillId="4" borderId="12" xfId="0" applyFont="1" applyFill="1" applyBorder="1" applyAlignment="1" applyProtection="1">
      <alignment horizontal="center" vertical="center" wrapText="1"/>
    </xf>
    <xf numFmtId="164" fontId="9" fillId="4" borderId="12" xfId="1" applyNumberFormat="1" applyFont="1" applyFill="1" applyBorder="1" applyAlignment="1" applyProtection="1">
      <alignment horizontal="center" vertical="center" wrapText="1"/>
    </xf>
    <xf numFmtId="164" fontId="24" fillId="11" borderId="9" xfId="1" applyNumberFormat="1" applyFont="1" applyFill="1" applyBorder="1" applyAlignment="1" applyProtection="1">
      <alignment vertical="top" wrapText="1"/>
    </xf>
    <xf numFmtId="3" fontId="9" fillId="7" borderId="9" xfId="0" applyNumberFormat="1" applyFont="1" applyFill="1" applyBorder="1" applyAlignment="1" applyProtection="1">
      <alignment vertical="center"/>
    </xf>
    <xf numFmtId="3" fontId="9" fillId="7" borderId="10" xfId="0" applyNumberFormat="1" applyFont="1" applyFill="1" applyBorder="1" applyAlignment="1" applyProtection="1">
      <alignment vertical="center"/>
    </xf>
    <xf numFmtId="3" fontId="9" fillId="7" borderId="2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3" fontId="9" fillId="7" borderId="1" xfId="0" applyNumberFormat="1" applyFont="1" applyFill="1" applyBorder="1" applyAlignment="1" applyProtection="1">
      <alignment vertical="center"/>
      <protection locked="0"/>
    </xf>
    <xf numFmtId="3" fontId="9" fillId="7" borderId="1" xfId="0" applyNumberFormat="1" applyFont="1" applyFill="1" applyBorder="1" applyAlignment="1" applyProtection="1">
      <alignment horizontal="right" vertical="center"/>
      <protection locked="0"/>
    </xf>
    <xf numFmtId="3" fontId="9" fillId="6" borderId="1" xfId="0" applyNumberFormat="1" applyFont="1" applyFill="1" applyBorder="1" applyAlignment="1" applyProtection="1">
      <alignment vertical="center"/>
    </xf>
    <xf numFmtId="0" fontId="10" fillId="6" borderId="1" xfId="0" applyFont="1" applyFill="1" applyBorder="1" applyAlignment="1" applyProtection="1">
      <alignment horizontal="left" vertical="center"/>
    </xf>
    <xf numFmtId="3" fontId="10" fillId="6" borderId="1" xfId="0" applyNumberFormat="1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9" fillId="0" borderId="14" xfId="0" applyFont="1" applyBorder="1" applyAlignment="1" applyProtection="1">
      <alignment vertical="center"/>
    </xf>
    <xf numFmtId="49" fontId="9" fillId="0" borderId="14" xfId="0" applyNumberFormat="1" applyFont="1" applyBorder="1" applyAlignment="1" applyProtection="1">
      <alignment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vertical="center"/>
    </xf>
    <xf numFmtId="49" fontId="9" fillId="0" borderId="15" xfId="0" applyNumberFormat="1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horizontal="left" vertical="center"/>
    </xf>
    <xf numFmtId="166" fontId="9" fillId="13" borderId="9" xfId="1" applyNumberFormat="1" applyFont="1" applyFill="1" applyBorder="1" applyAlignment="1" applyProtection="1">
      <protection locked="0"/>
    </xf>
    <xf numFmtId="1" fontId="0" fillId="0" borderId="0" xfId="0" applyNumberFormat="1"/>
    <xf numFmtId="0" fontId="0" fillId="16" borderId="0" xfId="0" applyFill="1" applyAlignment="1"/>
    <xf numFmtId="166" fontId="9" fillId="13" borderId="12" xfId="1" applyNumberFormat="1" applyFont="1" applyFill="1" applyBorder="1" applyProtection="1"/>
    <xf numFmtId="165" fontId="9" fillId="0" borderId="1" xfId="3" applyNumberFormat="1" applyFont="1" applyFill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center" vertical="center"/>
    </xf>
    <xf numFmtId="3" fontId="9" fillId="14" borderId="2" xfId="1" applyNumberFormat="1" applyFont="1" applyFill="1" applyBorder="1" applyProtection="1"/>
    <xf numFmtId="1" fontId="28" fillId="0" borderId="2" xfId="1" applyNumberFormat="1" applyFont="1" applyFill="1" applyBorder="1" applyAlignment="1" applyProtection="1">
      <alignment horizontal="right"/>
    </xf>
    <xf numFmtId="164" fontId="24" fillId="11" borderId="1" xfId="1" applyNumberFormat="1" applyFont="1" applyFill="1" applyBorder="1" applyAlignment="1" applyProtection="1">
      <alignment vertical="center" wrapText="1"/>
    </xf>
    <xf numFmtId="1" fontId="28" fillId="0" borderId="9" xfId="1" applyNumberFormat="1" applyFont="1" applyFill="1" applyBorder="1" applyAlignment="1" applyProtection="1">
      <alignment horizontal="right"/>
    </xf>
    <xf numFmtId="3" fontId="9" fillId="0" borderId="0" xfId="0" applyNumberFormat="1" applyFont="1" applyAlignment="1" applyProtection="1">
      <alignment vertical="center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167" fontId="9" fillId="5" borderId="1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/>
    <xf numFmtId="0" fontId="11" fillId="0" borderId="10" xfId="0" applyFont="1" applyFill="1" applyBorder="1" applyProtection="1"/>
    <xf numFmtId="0" fontId="11" fillId="0" borderId="2" xfId="0" applyFont="1" applyFill="1" applyBorder="1" applyProtection="1"/>
    <xf numFmtId="0" fontId="11" fillId="0" borderId="1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/>
    </xf>
    <xf numFmtId="165" fontId="11" fillId="0" borderId="0" xfId="3" applyNumberFormat="1" applyFont="1" applyFill="1" applyBorder="1" applyProtection="1">
      <protection locked="0"/>
    </xf>
    <xf numFmtId="164" fontId="9" fillId="9" borderId="12" xfId="1" applyNumberFormat="1" applyFont="1" applyFill="1" applyBorder="1" applyAlignment="1" applyProtection="1">
      <alignment horizontal="right" vertical="center" wrapText="1"/>
    </xf>
    <xf numFmtId="164" fontId="9" fillId="0" borderId="0" xfId="1" applyNumberFormat="1" applyFont="1" applyFill="1" applyBorder="1" applyAlignment="1" applyProtection="1">
      <alignment horizontal="right" vertical="center" textRotation="90" wrapText="1"/>
    </xf>
    <xf numFmtId="166" fontId="17" fillId="18" borderId="1" xfId="1" applyNumberFormat="1" applyFont="1" applyFill="1" applyBorder="1" applyAlignment="1" applyProtection="1">
      <alignment horizontal="right"/>
    </xf>
    <xf numFmtId="166" fontId="9" fillId="4" borderId="18" xfId="1" applyNumberFormat="1" applyFont="1" applyFill="1" applyBorder="1" applyProtection="1"/>
    <xf numFmtId="165" fontId="11" fillId="0" borderId="4" xfId="3" applyNumberFormat="1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center" vertical="top" wrapText="1"/>
    </xf>
    <xf numFmtId="165" fontId="11" fillId="0" borderId="5" xfId="3" applyNumberFormat="1" applyFont="1" applyFill="1" applyBorder="1" applyProtection="1">
      <protection locked="0"/>
    </xf>
    <xf numFmtId="0" fontId="9" fillId="0" borderId="5" xfId="0" applyFont="1" applyBorder="1" applyProtection="1"/>
    <xf numFmtId="0" fontId="9" fillId="0" borderId="6" xfId="0" applyFont="1" applyBorder="1" applyProtection="1"/>
    <xf numFmtId="1" fontId="0" fillId="0" borderId="0" xfId="0" applyNumberFormat="1" applyAlignment="1">
      <alignment horizontal="right"/>
    </xf>
    <xf numFmtId="164" fontId="36" fillId="6" borderId="28" xfId="1" applyNumberFormat="1" applyFont="1" applyFill="1" applyBorder="1" applyAlignment="1" applyProtection="1"/>
    <xf numFmtId="164" fontId="24" fillId="11" borderId="4" xfId="1" applyNumberFormat="1" applyFont="1" applyFill="1" applyBorder="1" applyAlignment="1" applyProtection="1">
      <alignment horizontal="left" vertical="center"/>
    </xf>
    <xf numFmtId="164" fontId="24" fillId="11" borderId="5" xfId="1" applyNumberFormat="1" applyFont="1" applyFill="1" applyBorder="1" applyAlignment="1" applyProtection="1">
      <alignment vertical="center" wrapText="1"/>
    </xf>
    <xf numFmtId="165" fontId="11" fillId="0" borderId="9" xfId="3" applyNumberFormat="1" applyFont="1" applyFill="1" applyBorder="1" applyAlignment="1" applyProtection="1">
      <alignment horizontal="center"/>
    </xf>
    <xf numFmtId="165" fontId="11" fillId="0" borderId="2" xfId="3" applyNumberFormat="1" applyFont="1" applyFill="1" applyBorder="1" applyAlignment="1" applyProtection="1">
      <alignment horizontal="center"/>
    </xf>
    <xf numFmtId="165" fontId="11" fillId="0" borderId="10" xfId="3" applyNumberFormat="1" applyFont="1" applyFill="1" applyBorder="1" applyAlignment="1" applyProtection="1">
      <alignment horizontal="center"/>
    </xf>
    <xf numFmtId="165" fontId="11" fillId="0" borderId="9" xfId="3" applyNumberFormat="1" applyFont="1" applyFill="1" applyBorder="1" applyAlignment="1" applyProtection="1">
      <alignment horizontal="left"/>
    </xf>
    <xf numFmtId="165" fontId="11" fillId="0" borderId="2" xfId="3" applyNumberFormat="1" applyFont="1" applyFill="1" applyBorder="1" applyAlignment="1" applyProtection="1">
      <alignment horizontal="left"/>
    </xf>
    <xf numFmtId="3" fontId="16" fillId="7" borderId="18" xfId="1" applyNumberFormat="1" applyFont="1" applyFill="1" applyBorder="1" applyAlignment="1" applyProtection="1">
      <alignment horizontal="right" shrinkToFit="1"/>
      <protection locked="0"/>
    </xf>
    <xf numFmtId="3" fontId="16" fillId="7" borderId="9" xfId="1" applyNumberFormat="1" applyFont="1" applyFill="1" applyBorder="1" applyAlignment="1" applyProtection="1">
      <alignment horizontal="left" vertical="center"/>
    </xf>
    <xf numFmtId="164" fontId="24" fillId="20" borderId="9" xfId="1" applyNumberFormat="1" applyFont="1" applyFill="1" applyBorder="1" applyAlignment="1" applyProtection="1">
      <alignment vertical="center" wrapText="1"/>
    </xf>
    <xf numFmtId="164" fontId="9" fillId="3" borderId="9" xfId="1" applyNumberFormat="1" applyFont="1" applyFill="1" applyBorder="1" applyAlignment="1" applyProtection="1">
      <alignment horizontal="left" vertical="center" indent="2"/>
    </xf>
    <xf numFmtId="164" fontId="10" fillId="3" borderId="9" xfId="1" applyNumberFormat="1" applyFont="1" applyFill="1" applyBorder="1" applyAlignment="1" applyProtection="1">
      <alignment horizontal="left" vertical="center"/>
    </xf>
    <xf numFmtId="3" fontId="14" fillId="7" borderId="1" xfId="1" applyNumberFormat="1" applyFont="1" applyFill="1" applyBorder="1" applyAlignment="1" applyProtection="1">
      <alignment horizontal="right" vertical="center"/>
      <protection locked="0"/>
    </xf>
    <xf numFmtId="164" fontId="9" fillId="21" borderId="1" xfId="1" applyNumberFormat="1" applyFont="1" applyFill="1" applyBorder="1" applyAlignment="1" applyProtection="1">
      <alignment vertical="center"/>
    </xf>
    <xf numFmtId="164" fontId="9" fillId="22" borderId="1" xfId="1" applyNumberFormat="1" applyFont="1" applyFill="1" applyBorder="1" applyAlignment="1" applyProtection="1">
      <alignment vertical="center"/>
    </xf>
    <xf numFmtId="164" fontId="9" fillId="20" borderId="10" xfId="1" applyNumberFormat="1" applyFont="1" applyFill="1" applyBorder="1" applyAlignment="1" applyProtection="1">
      <alignment vertical="center" wrapText="1"/>
    </xf>
    <xf numFmtId="164" fontId="9" fillId="11" borderId="10" xfId="1" applyNumberFormat="1" applyFont="1" applyFill="1" applyBorder="1" applyAlignment="1" applyProtection="1">
      <alignment vertical="center" wrapText="1"/>
    </xf>
    <xf numFmtId="164" fontId="9" fillId="3" borderId="10" xfId="1" applyNumberFormat="1" applyFont="1" applyFill="1" applyBorder="1" applyAlignment="1" applyProtection="1">
      <alignment horizontal="left" vertical="center"/>
    </xf>
    <xf numFmtId="164" fontId="9" fillId="3" borderId="2" xfId="1" applyNumberFormat="1" applyFont="1" applyFill="1" applyBorder="1" applyAlignment="1" applyProtection="1">
      <alignment horizontal="left" vertical="center"/>
    </xf>
    <xf numFmtId="164" fontId="9" fillId="20" borderId="1" xfId="1" applyNumberFormat="1" applyFont="1" applyFill="1" applyBorder="1" applyAlignment="1" applyProtection="1">
      <alignment vertical="center" wrapText="1"/>
    </xf>
    <xf numFmtId="166" fontId="9" fillId="5" borderId="1" xfId="1" applyNumberFormat="1" applyFont="1" applyFill="1" applyBorder="1" applyAlignment="1" applyProtection="1">
      <alignment horizontal="center" vertical="top" wrapText="1"/>
    </xf>
    <xf numFmtId="164" fontId="18" fillId="0" borderId="0" xfId="1" applyNumberFormat="1" applyFont="1" applyAlignment="1">
      <alignment horizontal="center"/>
    </xf>
    <xf numFmtId="165" fontId="9" fillId="0" borderId="9" xfId="3" applyNumberFormat="1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center" vertical="center"/>
    </xf>
    <xf numFmtId="167" fontId="22" fillId="0" borderId="5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6" xfId="1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165" fontId="9" fillId="0" borderId="18" xfId="3" applyNumberFormat="1" applyFont="1" applyFill="1" applyBorder="1" applyAlignment="1" applyProtection="1">
      <alignment horizontal="left"/>
    </xf>
    <xf numFmtId="3" fontId="9" fillId="7" borderId="18" xfId="1" applyNumberFormat="1" applyFont="1" applyFill="1" applyBorder="1" applyProtection="1">
      <protection locked="0"/>
    </xf>
    <xf numFmtId="167" fontId="22" fillId="4" borderId="1" xfId="1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vertical="center"/>
    </xf>
    <xf numFmtId="1" fontId="9" fillId="0" borderId="12" xfId="0" applyNumberFormat="1" applyFont="1" applyFill="1" applyBorder="1" applyAlignment="1" applyProtection="1">
      <alignment horizontal="left"/>
    </xf>
    <xf numFmtId="0" fontId="9" fillId="0" borderId="18" xfId="0" applyFont="1" applyBorder="1" applyAlignment="1" applyProtection="1">
      <alignment horizontal="left"/>
    </xf>
    <xf numFmtId="0" fontId="11" fillId="0" borderId="1" xfId="0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0" fontId="9" fillId="0" borderId="4" xfId="0" applyFont="1" applyBorder="1" applyProtection="1"/>
    <xf numFmtId="165" fontId="11" fillId="0" borderId="5" xfId="3" applyNumberFormat="1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center" vertical="top" wrapText="1"/>
    </xf>
    <xf numFmtId="165" fontId="11" fillId="0" borderId="18" xfId="3" applyNumberFormat="1" applyFont="1" applyFill="1" applyBorder="1" applyProtection="1">
      <protection locked="0"/>
    </xf>
    <xf numFmtId="165" fontId="20" fillId="0" borderId="5" xfId="3" applyNumberFormat="1" applyFont="1" applyFill="1" applyBorder="1" applyProtection="1">
      <protection locked="0"/>
    </xf>
    <xf numFmtId="165" fontId="20" fillId="0" borderId="6" xfId="3" applyNumberFormat="1" applyFont="1" applyFill="1" applyBorder="1" applyProtection="1">
      <protection locked="0"/>
    </xf>
    <xf numFmtId="0" fontId="9" fillId="0" borderId="4" xfId="0" applyFont="1" applyFill="1" applyBorder="1" applyProtection="1"/>
    <xf numFmtId="0" fontId="9" fillId="0" borderId="3" xfId="0" applyFont="1" applyBorder="1" applyProtection="1"/>
    <xf numFmtId="0" fontId="9" fillId="0" borderId="7" xfId="0" applyFont="1" applyBorder="1" applyProtection="1"/>
    <xf numFmtId="1" fontId="35" fillId="0" borderId="9" xfId="1" applyNumberFormat="1" applyFont="1" applyFill="1" applyBorder="1" applyAlignment="1" applyProtection="1">
      <alignment horizontal="right"/>
    </xf>
    <xf numFmtId="164" fontId="37" fillId="20" borderId="10" xfId="1" applyNumberFormat="1" applyFont="1" applyFill="1" applyBorder="1" applyAlignment="1" applyProtection="1">
      <alignment vertical="center" wrapText="1"/>
    </xf>
    <xf numFmtId="164" fontId="37" fillId="11" borderId="10" xfId="1" applyNumberFormat="1" applyFont="1" applyFill="1" applyBorder="1" applyAlignment="1" applyProtection="1">
      <alignment vertical="center" wrapText="1"/>
    </xf>
    <xf numFmtId="164" fontId="16" fillId="0" borderId="0" xfId="1" applyNumberFormat="1" applyFont="1" applyAlignment="1" applyProtection="1">
      <alignment horizontal="left" vertical="center"/>
    </xf>
    <xf numFmtId="164" fontId="16" fillId="0" borderId="0" xfId="1" applyNumberFormat="1" applyFont="1" applyAlignment="1" applyProtection="1">
      <alignment horizontal="left" vertical="center" wrapText="1"/>
    </xf>
    <xf numFmtId="164" fontId="24" fillId="6" borderId="25" xfId="1" applyNumberFormat="1" applyFont="1" applyFill="1" applyBorder="1" applyAlignment="1" applyProtection="1">
      <alignment horizontal="left" vertical="center"/>
    </xf>
    <xf numFmtId="164" fontId="30" fillId="0" borderId="0" xfId="1" applyNumberFormat="1" applyFont="1" applyAlignment="1" applyProtection="1">
      <alignment vertical="center"/>
    </xf>
    <xf numFmtId="164" fontId="32" fillId="0" borderId="0" xfId="1" applyNumberFormat="1" applyFont="1" applyFill="1" applyAlignment="1" applyProtection="1">
      <alignment vertical="center"/>
    </xf>
    <xf numFmtId="166" fontId="38" fillId="6" borderId="19" xfId="1" applyNumberFormat="1" applyFont="1" applyFill="1" applyBorder="1" applyAlignment="1" applyProtection="1">
      <alignment horizontal="right" vertical="center"/>
    </xf>
    <xf numFmtId="164" fontId="32" fillId="0" borderId="0" xfId="1" applyNumberFormat="1" applyFont="1" applyAlignment="1" applyProtection="1">
      <alignment vertical="center"/>
    </xf>
    <xf numFmtId="164" fontId="38" fillId="0" borderId="0" xfId="1" applyNumberFormat="1" applyFont="1" applyAlignment="1" applyProtection="1">
      <alignment vertical="center"/>
    </xf>
    <xf numFmtId="164" fontId="9" fillId="20" borderId="1" xfId="1" applyNumberFormat="1" applyFont="1" applyFill="1" applyBorder="1" applyAlignment="1" applyProtection="1">
      <alignment vertical="center"/>
    </xf>
    <xf numFmtId="164" fontId="9" fillId="22" borderId="9" xfId="1" applyNumberFormat="1" applyFont="1" applyFill="1" applyBorder="1" applyAlignment="1" applyProtection="1">
      <alignment horizontal="left" vertical="center"/>
    </xf>
    <xf numFmtId="164" fontId="9" fillId="22" borderId="10" xfId="1" applyNumberFormat="1" applyFont="1" applyFill="1" applyBorder="1" applyAlignment="1" applyProtection="1">
      <alignment horizontal="left" vertical="center"/>
    </xf>
    <xf numFmtId="164" fontId="9" fillId="22" borderId="2" xfId="1" applyNumberFormat="1" applyFont="1" applyFill="1" applyBorder="1" applyAlignment="1" applyProtection="1">
      <alignment horizontal="left" vertical="center"/>
    </xf>
    <xf numFmtId="164" fontId="16" fillId="0" borderId="0" xfId="1" applyNumberFormat="1" applyFont="1" applyAlignment="1">
      <alignment horizontal="right" vertical="center"/>
    </xf>
    <xf numFmtId="1" fontId="14" fillId="4" borderId="1" xfId="1" applyNumberFormat="1" applyFont="1" applyFill="1" applyBorder="1" applyAlignment="1">
      <alignment horizontal="center"/>
    </xf>
    <xf numFmtId="1" fontId="14" fillId="4" borderId="9" xfId="1" applyNumberFormat="1" applyFont="1" applyFill="1" applyBorder="1" applyAlignment="1">
      <alignment horizontal="center"/>
    </xf>
    <xf numFmtId="169" fontId="13" fillId="5" borderId="1" xfId="1" applyNumberFormat="1" applyFont="1" applyFill="1" applyBorder="1" applyAlignment="1">
      <alignment horizontal="right"/>
    </xf>
    <xf numFmtId="167" fontId="16" fillId="5" borderId="1" xfId="1" applyNumberFormat="1" applyFont="1" applyFill="1" applyBorder="1" applyAlignment="1" applyProtection="1">
      <alignment horizontal="center" vertical="center"/>
    </xf>
    <xf numFmtId="164" fontId="39" fillId="6" borderId="1" xfId="1" applyNumberFormat="1" applyFont="1" applyFill="1" applyBorder="1" applyAlignment="1" applyProtection="1"/>
    <xf numFmtId="164" fontId="10" fillId="6" borderId="1" xfId="1" applyNumberFormat="1" applyFont="1" applyFill="1" applyBorder="1" applyAlignment="1" applyProtection="1">
      <alignment horizontal="left"/>
    </xf>
    <xf numFmtId="164" fontId="10" fillId="20" borderId="10" xfId="1" applyNumberFormat="1" applyFont="1" applyFill="1" applyBorder="1" applyAlignment="1" applyProtection="1">
      <alignment vertical="center" wrapText="1"/>
    </xf>
    <xf numFmtId="164" fontId="10" fillId="11" borderId="10" xfId="1" applyNumberFormat="1" applyFont="1" applyFill="1" applyBorder="1" applyAlignment="1" applyProtection="1">
      <alignment vertical="center" wrapText="1"/>
    </xf>
    <xf numFmtId="3" fontId="16" fillId="7" borderId="10" xfId="1" applyNumberFormat="1" applyFont="1" applyFill="1" applyBorder="1" applyAlignment="1" applyProtection="1">
      <alignment horizontal="left" vertical="center"/>
    </xf>
    <xf numFmtId="164" fontId="15" fillId="4" borderId="1" xfId="1" applyNumberFormat="1" applyFont="1" applyFill="1" applyBorder="1" applyAlignment="1" applyProtection="1">
      <alignment vertical="center"/>
    </xf>
    <xf numFmtId="164" fontId="34" fillId="6" borderId="1" xfId="1" applyNumberFormat="1" applyFont="1" applyFill="1" applyBorder="1" applyAlignment="1" applyProtection="1">
      <alignment horizontal="left"/>
    </xf>
    <xf numFmtId="164" fontId="9" fillId="9" borderId="13" xfId="1" applyNumberFormat="1" applyFont="1" applyFill="1" applyBorder="1" applyAlignment="1" applyProtection="1">
      <alignment horizontal="left" vertical="center" wrapText="1"/>
    </xf>
    <xf numFmtId="164" fontId="10" fillId="3" borderId="10" xfId="1" applyNumberFormat="1" applyFont="1" applyFill="1" applyBorder="1" applyAlignment="1" applyProtection="1">
      <alignment horizontal="left" vertical="center"/>
    </xf>
    <xf numFmtId="164" fontId="10" fillId="3" borderId="2" xfId="1" applyNumberFormat="1" applyFont="1" applyFill="1" applyBorder="1" applyAlignment="1" applyProtection="1">
      <alignment horizontal="left" vertical="center"/>
    </xf>
    <xf numFmtId="164" fontId="10" fillId="3" borderId="11" xfId="1" applyNumberFormat="1" applyFont="1" applyFill="1" applyBorder="1" applyAlignment="1" applyProtection="1">
      <alignment horizontal="left" vertical="center"/>
    </xf>
    <xf numFmtId="164" fontId="10" fillId="3" borderId="13" xfId="1" applyNumberFormat="1" applyFont="1" applyFill="1" applyBorder="1" applyAlignment="1" applyProtection="1">
      <alignment horizontal="left" vertical="center"/>
    </xf>
    <xf numFmtId="164" fontId="9" fillId="3" borderId="2" xfId="1" applyNumberFormat="1" applyFont="1" applyFill="1" applyBorder="1" applyAlignment="1" applyProtection="1">
      <alignment horizontal="left" vertical="center" indent="2"/>
    </xf>
    <xf numFmtId="3" fontId="14" fillId="7" borderId="2" xfId="1" applyNumberFormat="1" applyFont="1" applyFill="1" applyBorder="1" applyAlignment="1" applyProtection="1">
      <alignment horizontal="right" vertical="center"/>
      <protection locked="0"/>
    </xf>
    <xf numFmtId="164" fontId="10" fillId="20" borderId="1" xfId="1" applyNumberFormat="1" applyFont="1" applyFill="1" applyBorder="1" applyAlignment="1" applyProtection="1">
      <alignment vertical="center" wrapText="1"/>
    </xf>
    <xf numFmtId="164" fontId="10" fillId="11" borderId="1" xfId="1" applyNumberFormat="1" applyFont="1" applyFill="1" applyBorder="1" applyAlignment="1" applyProtection="1">
      <alignment vertical="center" wrapText="1"/>
    </xf>
    <xf numFmtId="164" fontId="9" fillId="4" borderId="2" xfId="1" applyNumberFormat="1" applyFont="1" applyFill="1" applyBorder="1" applyAlignment="1" applyProtection="1">
      <alignment vertical="center"/>
    </xf>
    <xf numFmtId="164" fontId="9" fillId="9" borderId="1" xfId="1" applyNumberFormat="1" applyFont="1" applyFill="1" applyBorder="1" applyAlignment="1" applyProtection="1">
      <alignment horizontal="center" vertical="center" wrapText="1"/>
    </xf>
    <xf numFmtId="167" fontId="14" fillId="4" borderId="1" xfId="1" applyNumberFormat="1" applyFont="1" applyFill="1" applyBorder="1" applyAlignment="1" applyProtection="1">
      <alignment horizontal="center" vertical="center"/>
    </xf>
    <xf numFmtId="164" fontId="16" fillId="0" borderId="0" xfId="1" applyNumberFormat="1" applyFont="1" applyAlignment="1" applyProtection="1">
      <alignment horizontal="center" vertical="center" wrapText="1"/>
    </xf>
    <xf numFmtId="164" fontId="16" fillId="0" borderId="1" xfId="1" applyNumberFormat="1" applyFont="1" applyBorder="1" applyAlignment="1" applyProtection="1">
      <alignment horizontal="center" vertical="center" wrapText="1"/>
    </xf>
    <xf numFmtId="164" fontId="9" fillId="20" borderId="9" xfId="1" applyNumberFormat="1" applyFont="1" applyFill="1" applyBorder="1" applyAlignment="1" applyProtection="1">
      <alignment vertical="center" wrapText="1"/>
    </xf>
    <xf numFmtId="164" fontId="9" fillId="22" borderId="9" xfId="1" applyNumberFormat="1" applyFont="1" applyFill="1" applyBorder="1" applyAlignment="1" applyProtection="1">
      <alignment vertical="center"/>
    </xf>
    <xf numFmtId="164" fontId="16" fillId="0" borderId="7" xfId="1" applyNumberFormat="1" applyFont="1" applyBorder="1" applyAlignment="1" applyProtection="1">
      <alignment vertical="center" wrapText="1"/>
    </xf>
    <xf numFmtId="164" fontId="9" fillId="11" borderId="9" xfId="1" applyNumberFormat="1" applyFont="1" applyFill="1" applyBorder="1" applyAlignment="1" applyProtection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69" fontId="16" fillId="7" borderId="1" xfId="1" applyNumberFormat="1" applyFont="1" applyFill="1" applyBorder="1" applyProtection="1">
      <protection locked="0"/>
    </xf>
    <xf numFmtId="164" fontId="9" fillId="3" borderId="9" xfId="1" applyNumberFormat="1" applyFont="1" applyFill="1" applyBorder="1" applyAlignment="1" applyProtection="1">
      <alignment vertical="center"/>
    </xf>
    <xf numFmtId="164" fontId="9" fillId="3" borderId="10" xfId="1" applyNumberFormat="1" applyFont="1" applyFill="1" applyBorder="1" applyAlignment="1" applyProtection="1">
      <alignment vertical="center"/>
    </xf>
    <xf numFmtId="164" fontId="9" fillId="3" borderId="1" xfId="1" applyNumberFormat="1" applyFont="1" applyFill="1" applyBorder="1" applyAlignment="1" applyProtection="1">
      <alignment horizontal="left" vertical="center"/>
    </xf>
    <xf numFmtId="164" fontId="9" fillId="11" borderId="1" xfId="1" applyNumberFormat="1" applyFont="1" applyFill="1" applyBorder="1" applyAlignment="1" applyProtection="1">
      <alignment vertical="center" wrapText="1"/>
    </xf>
    <xf numFmtId="164" fontId="9" fillId="3" borderId="9" xfId="1" applyNumberFormat="1" applyFont="1" applyFill="1" applyBorder="1" applyAlignment="1" applyProtection="1">
      <alignment horizontal="left"/>
    </xf>
    <xf numFmtId="3" fontId="0" fillId="7" borderId="18" xfId="1" applyNumberFormat="1" applyFont="1" applyFill="1" applyBorder="1" applyAlignment="1" applyProtection="1">
      <alignment horizontal="right"/>
      <protection locked="0"/>
    </xf>
    <xf numFmtId="14" fontId="16" fillId="7" borderId="18" xfId="1" applyNumberFormat="1" applyFont="1" applyFill="1" applyBorder="1" applyAlignment="1" applyProtection="1">
      <protection locked="0"/>
    </xf>
    <xf numFmtId="14" fontId="16" fillId="7" borderId="1" xfId="1" applyNumberFormat="1" applyFont="1" applyFill="1" applyBorder="1" applyAlignment="1" applyProtection="1">
      <protection locked="0"/>
    </xf>
    <xf numFmtId="14" fontId="16" fillId="7" borderId="12" xfId="1" applyNumberFormat="1" applyFont="1" applyFill="1" applyBorder="1" applyAlignment="1" applyProtection="1">
      <protection locked="0"/>
    </xf>
    <xf numFmtId="165" fontId="11" fillId="0" borderId="9" xfId="3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 vertical="top" wrapText="1"/>
    </xf>
    <xf numFmtId="3" fontId="16" fillId="7" borderId="17" xfId="1" applyNumberFormat="1" applyFont="1" applyFill="1" applyBorder="1" applyAlignment="1" applyProtection="1">
      <alignment horizontal="right"/>
      <protection locked="0"/>
    </xf>
    <xf numFmtId="164" fontId="9" fillId="6" borderId="9" xfId="1" applyNumberFormat="1" applyFont="1" applyFill="1" applyBorder="1" applyAlignment="1" applyProtection="1"/>
    <xf numFmtId="166" fontId="9" fillId="23" borderId="9" xfId="1" applyNumberFormat="1" applyFont="1" applyFill="1" applyBorder="1" applyAlignment="1" applyProtection="1">
      <protection locked="0"/>
    </xf>
    <xf numFmtId="166" fontId="9" fillId="23" borderId="1" xfId="1" applyNumberFormat="1" applyFont="1" applyFill="1" applyBorder="1" applyAlignment="1" applyProtection="1">
      <protection locked="0"/>
    </xf>
    <xf numFmtId="3" fontId="16" fillId="7" borderId="1" xfId="1" applyNumberFormat="1" applyFont="1" applyFill="1" applyBorder="1" applyAlignment="1" applyProtection="1">
      <alignment horizontal="right" shrinkToFit="1"/>
      <protection locked="0"/>
    </xf>
    <xf numFmtId="3" fontId="9" fillId="6" borderId="2" xfId="0" applyNumberFormat="1" applyFont="1" applyFill="1" applyBorder="1" applyAlignment="1" applyProtection="1">
      <alignment vertical="center"/>
    </xf>
    <xf numFmtId="3" fontId="9" fillId="6" borderId="9" xfId="0" applyNumberFormat="1" applyFont="1" applyFill="1" applyBorder="1" applyAlignment="1" applyProtection="1">
      <alignment vertical="center"/>
    </xf>
    <xf numFmtId="3" fontId="10" fillId="6" borderId="9" xfId="0" applyNumberFormat="1" applyFont="1" applyFill="1" applyBorder="1" applyAlignment="1" applyProtection="1">
      <alignment vertical="center"/>
    </xf>
    <xf numFmtId="3" fontId="10" fillId="6" borderId="2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6" borderId="13" xfId="0" applyFont="1" applyFill="1" applyBorder="1" applyAlignment="1" applyProtection="1">
      <alignment horizontal="left" vertical="center"/>
    </xf>
    <xf numFmtId="165" fontId="9" fillId="7" borderId="1" xfId="0" applyNumberFormat="1" applyFont="1" applyFill="1" applyBorder="1" applyAlignment="1" applyProtection="1">
      <alignment horizontal="right" vertical="center"/>
      <protection locked="0"/>
    </xf>
    <xf numFmtId="165" fontId="10" fillId="6" borderId="1" xfId="0" applyNumberFormat="1" applyFont="1" applyFill="1" applyBorder="1" applyAlignment="1" applyProtection="1">
      <alignment vertical="center"/>
    </xf>
    <xf numFmtId="3" fontId="9" fillId="5" borderId="1" xfId="1" applyNumberFormat="1" applyFont="1" applyFill="1" applyBorder="1" applyAlignment="1" applyProtection="1">
      <alignment vertical="center"/>
    </xf>
    <xf numFmtId="3" fontId="10" fillId="7" borderId="1" xfId="0" applyNumberFormat="1" applyFont="1" applyFill="1" applyBorder="1" applyAlignment="1" applyProtection="1">
      <alignment horizontal="right" vertical="center"/>
      <protection locked="0"/>
    </xf>
    <xf numFmtId="3" fontId="9" fillId="5" borderId="2" xfId="1" applyNumberFormat="1" applyFont="1" applyFill="1" applyBorder="1" applyAlignment="1" applyProtection="1">
      <alignment vertical="center"/>
    </xf>
    <xf numFmtId="3" fontId="10" fillId="7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9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3" fontId="9" fillId="5" borderId="9" xfId="1" applyNumberFormat="1" applyFont="1" applyFill="1" applyBorder="1" applyAlignment="1" applyProtection="1">
      <alignment vertical="center"/>
    </xf>
    <xf numFmtId="167" fontId="14" fillId="4" borderId="1" xfId="1" applyNumberFormat="1" applyFont="1" applyFill="1" applyBorder="1" applyAlignment="1" applyProtection="1">
      <alignment horizontal="center" vertical="center"/>
    </xf>
    <xf numFmtId="164" fontId="24" fillId="11" borderId="10" xfId="1" applyNumberFormat="1" applyFont="1" applyFill="1" applyBorder="1" applyAlignment="1" applyProtection="1">
      <alignment horizontal="left" vertical="top" wrapText="1"/>
    </xf>
    <xf numFmtId="164" fontId="24" fillId="11" borderId="2" xfId="1" applyNumberFormat="1" applyFont="1" applyFill="1" applyBorder="1" applyAlignment="1" applyProtection="1">
      <alignment horizontal="left" vertical="top" wrapText="1"/>
    </xf>
    <xf numFmtId="164" fontId="24" fillId="11" borderId="0" xfId="1" applyNumberFormat="1" applyFont="1" applyFill="1" applyBorder="1" applyAlignment="1" applyProtection="1">
      <alignment horizontal="left" vertical="top" wrapText="1"/>
    </xf>
    <xf numFmtId="164" fontId="24" fillId="11" borderId="9" xfId="1" applyNumberFormat="1" applyFont="1" applyFill="1" applyBorder="1" applyAlignment="1" applyProtection="1">
      <alignment horizontal="left" vertical="top" wrapText="1"/>
    </xf>
    <xf numFmtId="164" fontId="24" fillId="11" borderId="11" xfId="1" applyNumberFormat="1" applyFont="1" applyFill="1" applyBorder="1" applyAlignment="1" applyProtection="1">
      <alignment vertical="top" wrapText="1"/>
    </xf>
    <xf numFmtId="3" fontId="2" fillId="0" borderId="0" xfId="0" applyNumberFormat="1" applyFont="1" applyFill="1" applyBorder="1" applyAlignment="1" applyProtection="1"/>
    <xf numFmtId="3" fontId="2" fillId="24" borderId="1" xfId="0" applyNumberFormat="1" applyFont="1" applyFill="1" applyBorder="1" applyAlignment="1" applyProtection="1"/>
    <xf numFmtId="164" fontId="31" fillId="0" borderId="0" xfId="1" applyNumberFormat="1" applyFont="1" applyAlignment="1" applyProtection="1">
      <alignment vertical="center"/>
    </xf>
    <xf numFmtId="164" fontId="31" fillId="0" borderId="1" xfId="1" applyNumberFormat="1" applyFont="1" applyBorder="1" applyAlignment="1" applyProtection="1">
      <alignment vertical="center"/>
    </xf>
    <xf numFmtId="164" fontId="31" fillId="0" borderId="0" xfId="1" applyNumberFormat="1" applyFont="1" applyBorder="1" applyAlignment="1" applyProtection="1">
      <alignment vertical="center"/>
    </xf>
    <xf numFmtId="167" fontId="42" fillId="4" borderId="1" xfId="1" applyNumberFormat="1" applyFont="1" applyFill="1" applyBorder="1" applyAlignment="1" applyProtection="1">
      <alignment horizontal="center" vertical="center"/>
    </xf>
    <xf numFmtId="164" fontId="42" fillId="0" borderId="0" xfId="1" applyNumberFormat="1" applyFont="1" applyAlignment="1" applyProtection="1">
      <alignment vertical="center" wrapText="1"/>
    </xf>
    <xf numFmtId="164" fontId="42" fillId="0" borderId="0" xfId="1" applyNumberFormat="1" applyFont="1" applyBorder="1" applyAlignment="1" applyProtection="1">
      <alignment vertical="center" wrapText="1"/>
    </xf>
    <xf numFmtId="0" fontId="23" fillId="4" borderId="12" xfId="0" applyFont="1" applyFill="1" applyBorder="1" applyAlignment="1" applyProtection="1">
      <alignment horizontal="center" vertical="center" wrapText="1"/>
    </xf>
    <xf numFmtId="164" fontId="23" fillId="4" borderId="12" xfId="1" applyNumberFormat="1" applyFont="1" applyFill="1" applyBorder="1" applyAlignment="1" applyProtection="1">
      <alignment horizontal="center" vertical="center" wrapText="1"/>
    </xf>
    <xf numFmtId="165" fontId="23" fillId="0" borderId="1" xfId="3" applyNumberFormat="1" applyFont="1" applyFill="1" applyBorder="1" applyAlignment="1" applyProtection="1">
      <alignment horizontal="center" textRotation="90" wrapText="1"/>
    </xf>
    <xf numFmtId="164" fontId="42" fillId="0" borderId="7" xfId="1" applyNumberFormat="1" applyFont="1" applyBorder="1" applyAlignment="1" applyProtection="1">
      <alignment vertical="center" wrapText="1"/>
    </xf>
    <xf numFmtId="164" fontId="23" fillId="20" borderId="9" xfId="1" applyNumberFormat="1" applyFont="1" applyFill="1" applyBorder="1" applyAlignment="1" applyProtection="1">
      <alignment vertical="center" wrapText="1"/>
    </xf>
    <xf numFmtId="164" fontId="40" fillId="21" borderId="1" xfId="1" applyNumberFormat="1" applyFont="1" applyFill="1" applyBorder="1" applyAlignment="1" applyProtection="1">
      <alignment vertical="center"/>
    </xf>
    <xf numFmtId="164" fontId="40" fillId="20" borderId="10" xfId="1" applyNumberFormat="1" applyFont="1" applyFill="1" applyBorder="1" applyAlignment="1" applyProtection="1">
      <alignment vertical="center" wrapText="1"/>
    </xf>
    <xf numFmtId="164" fontId="40" fillId="20" borderId="1" xfId="1" applyNumberFormat="1" applyFont="1" applyFill="1" applyBorder="1" applyAlignment="1" applyProtection="1">
      <alignment vertical="center" wrapText="1"/>
    </xf>
    <xf numFmtId="164" fontId="40" fillId="20" borderId="9" xfId="1" applyNumberFormat="1" applyFont="1" applyFill="1" applyBorder="1" applyAlignment="1" applyProtection="1">
      <alignment vertical="center" wrapText="1"/>
    </xf>
    <xf numFmtId="164" fontId="23" fillId="11" borderId="9" xfId="1" applyNumberFormat="1" applyFont="1" applyFill="1" applyBorder="1" applyAlignment="1" applyProtection="1">
      <alignment vertical="center" wrapText="1"/>
    </xf>
    <xf numFmtId="164" fontId="40" fillId="22" borderId="1" xfId="1" applyNumberFormat="1" applyFont="1" applyFill="1" applyBorder="1" applyAlignment="1" applyProtection="1">
      <alignment vertical="center"/>
    </xf>
    <xf numFmtId="164" fontId="40" fillId="22" borderId="9" xfId="1" applyNumberFormat="1" applyFont="1" applyFill="1" applyBorder="1" applyAlignment="1" applyProtection="1">
      <alignment vertical="center"/>
    </xf>
    <xf numFmtId="164" fontId="42" fillId="0" borderId="0" xfId="1" applyNumberFormat="1" applyFont="1" applyAlignment="1" applyProtection="1">
      <alignment vertical="center"/>
    </xf>
    <xf numFmtId="164" fontId="23" fillId="3" borderId="9" xfId="1" applyNumberFormat="1" applyFont="1" applyFill="1" applyBorder="1" applyAlignment="1" applyProtection="1">
      <alignment horizontal="left" vertical="center"/>
    </xf>
    <xf numFmtId="164" fontId="23" fillId="3" borderId="2" xfId="1" applyNumberFormat="1" applyFont="1" applyFill="1" applyBorder="1" applyAlignment="1" applyProtection="1">
      <alignment horizontal="left" vertical="center"/>
    </xf>
    <xf numFmtId="164" fontId="40" fillId="4" borderId="2" xfId="1" applyNumberFormat="1" applyFont="1" applyFill="1" applyBorder="1" applyAlignment="1" applyProtection="1">
      <alignment vertical="center"/>
    </xf>
    <xf numFmtId="164" fontId="40" fillId="4" borderId="1" xfId="1" applyNumberFormat="1" applyFont="1" applyFill="1" applyBorder="1" applyAlignment="1" applyProtection="1">
      <alignment vertical="center"/>
    </xf>
    <xf numFmtId="165" fontId="31" fillId="7" borderId="1" xfId="3" applyNumberFormat="1" applyFont="1" applyFill="1" applyBorder="1" applyProtection="1">
      <protection locked="0"/>
    </xf>
    <xf numFmtId="164" fontId="31" fillId="10" borderId="1" xfId="1" applyNumberFormat="1" applyFont="1" applyFill="1" applyBorder="1" applyAlignment="1" applyProtection="1">
      <protection locked="0"/>
    </xf>
    <xf numFmtId="166" fontId="40" fillId="5" borderId="1" xfId="1" applyNumberFormat="1" applyFont="1" applyFill="1" applyBorder="1" applyProtection="1"/>
    <xf numFmtId="164" fontId="42" fillId="0" borderId="1" xfId="1" applyNumberFormat="1" applyFont="1" applyBorder="1" applyAlignment="1" applyProtection="1">
      <alignment vertical="center"/>
    </xf>
    <xf numFmtId="164" fontId="23" fillId="3" borderId="11" xfId="1" applyNumberFormat="1" applyFont="1" applyFill="1" applyBorder="1" applyAlignment="1" applyProtection="1">
      <alignment horizontal="left" vertical="center"/>
    </xf>
    <xf numFmtId="164" fontId="23" fillId="3" borderId="13" xfId="1" applyNumberFormat="1" applyFont="1" applyFill="1" applyBorder="1" applyAlignment="1" applyProtection="1">
      <alignment horizontal="left" vertical="center"/>
    </xf>
    <xf numFmtId="164" fontId="40" fillId="3" borderId="9" xfId="1" applyNumberFormat="1" applyFont="1" applyFill="1" applyBorder="1" applyAlignment="1" applyProtection="1">
      <alignment horizontal="left" vertical="center"/>
    </xf>
    <xf numFmtId="164" fontId="40" fillId="3" borderId="1" xfId="1" applyNumberFormat="1" applyFont="1" applyFill="1" applyBorder="1" applyAlignment="1" applyProtection="1">
      <alignment horizontal="left" vertical="center"/>
    </xf>
    <xf numFmtId="164" fontId="40" fillId="3" borderId="9" xfId="1" applyNumberFormat="1" applyFont="1" applyFill="1" applyBorder="1" applyAlignment="1" applyProtection="1">
      <alignment vertical="center"/>
    </xf>
    <xf numFmtId="164" fontId="40" fillId="3" borderId="10" xfId="1" applyNumberFormat="1" applyFont="1" applyFill="1" applyBorder="1" applyAlignment="1" applyProtection="1">
      <alignment horizontal="left" vertical="center"/>
    </xf>
    <xf numFmtId="164" fontId="40" fillId="3" borderId="2" xfId="1" applyNumberFormat="1" applyFont="1" applyFill="1" applyBorder="1" applyAlignment="1" applyProtection="1">
      <alignment horizontal="left" vertical="center"/>
    </xf>
    <xf numFmtId="164" fontId="31" fillId="0" borderId="0" xfId="1" applyNumberFormat="1" applyFont="1" applyProtection="1"/>
    <xf numFmtId="164" fontId="31" fillId="0" borderId="0" xfId="1" applyNumberFormat="1" applyFont="1" applyBorder="1" applyProtection="1"/>
    <xf numFmtId="164" fontId="31" fillId="0" borderId="0" xfId="1" applyNumberFormat="1" applyFont="1" applyFill="1" applyProtection="1"/>
    <xf numFmtId="164" fontId="31" fillId="0" borderId="0" xfId="1" applyNumberFormat="1" applyFont="1" applyFill="1" applyAlignment="1" applyProtection="1">
      <alignment vertical="center"/>
    </xf>
    <xf numFmtId="164" fontId="31" fillId="0" borderId="0" xfId="1" applyNumberFormat="1" applyFont="1" applyAlignment="1" applyProtection="1">
      <alignment vertical="center" wrapText="1"/>
    </xf>
    <xf numFmtId="164" fontId="31" fillId="0" borderId="17" xfId="1" applyNumberFormat="1" applyFont="1" applyBorder="1" applyAlignment="1" applyProtection="1">
      <alignment vertical="center"/>
    </xf>
    <xf numFmtId="3" fontId="2" fillId="24" borderId="9" xfId="0" applyNumberFormat="1" applyFont="1" applyFill="1" applyBorder="1" applyAlignment="1" applyProtection="1"/>
    <xf numFmtId="3" fontId="9" fillId="5" borderId="26" xfId="1" applyNumberFormat="1" applyFont="1" applyFill="1" applyBorder="1" applyAlignment="1" applyProtection="1">
      <alignment vertical="center"/>
    </xf>
    <xf numFmtId="3" fontId="2" fillId="24" borderId="2" xfId="0" applyNumberFormat="1" applyFont="1" applyFill="1" applyBorder="1" applyAlignment="1" applyProtection="1"/>
    <xf numFmtId="3" fontId="43" fillId="5" borderId="27" xfId="1" applyNumberFormat="1" applyFont="1" applyFill="1" applyBorder="1" applyAlignment="1" applyProtection="1">
      <alignment horizontal="right" vertical="center"/>
    </xf>
    <xf numFmtId="167" fontId="23" fillId="0" borderId="17" xfId="0" applyNumberFormat="1" applyFont="1" applyBorder="1" applyAlignment="1" applyProtection="1"/>
    <xf numFmtId="0" fontId="40" fillId="0" borderId="0" xfId="0" applyFont="1" applyAlignment="1" applyProtection="1">
      <alignment vertical="center"/>
    </xf>
    <xf numFmtId="0" fontId="40" fillId="0" borderId="0" xfId="0" applyFont="1" applyBorder="1" applyAlignment="1" applyProtection="1">
      <alignment vertical="center"/>
    </xf>
    <xf numFmtId="0" fontId="40" fillId="0" borderId="18" xfId="0" applyFont="1" applyBorder="1" applyAlignment="1" applyProtection="1">
      <alignment vertical="center"/>
    </xf>
    <xf numFmtId="167" fontId="23" fillId="0" borderId="18" xfId="0" applyNumberFormat="1" applyFont="1" applyBorder="1" applyAlignment="1" applyProtection="1"/>
    <xf numFmtId="0" fontId="23" fillId="0" borderId="0" xfId="0" applyFont="1" applyProtection="1"/>
    <xf numFmtId="0" fontId="40" fillId="0" borderId="0" xfId="0" applyFont="1" applyProtection="1"/>
    <xf numFmtId="2" fontId="40" fillId="14" borderId="0" xfId="0" applyNumberFormat="1" applyFont="1" applyFill="1" applyProtection="1"/>
    <xf numFmtId="2" fontId="40" fillId="24" borderId="0" xfId="0" applyNumberFormat="1" applyFont="1" applyFill="1" applyProtection="1"/>
    <xf numFmtId="0" fontId="23" fillId="0" borderId="0" xfId="0" applyFont="1" applyFill="1" applyProtection="1"/>
    <xf numFmtId="167" fontId="23" fillId="0" borderId="0" xfId="0" applyNumberFormat="1" applyFont="1" applyFill="1" applyProtection="1"/>
    <xf numFmtId="2" fontId="40" fillId="0" borderId="0" xfId="0" applyNumberFormat="1" applyFont="1" applyFill="1" applyProtection="1"/>
    <xf numFmtId="0" fontId="40" fillId="0" borderId="0" xfId="0" applyFont="1" applyFill="1" applyProtection="1"/>
    <xf numFmtId="3" fontId="40" fillId="0" borderId="0" xfId="0" applyNumberFormat="1" applyFont="1" applyFill="1" applyProtection="1"/>
    <xf numFmtId="2" fontId="41" fillId="25" borderId="0" xfId="0" applyNumberFormat="1" applyFont="1" applyFill="1" applyAlignment="1" applyProtection="1">
      <alignment horizontal="right"/>
    </xf>
    <xf numFmtId="2" fontId="41" fillId="0" borderId="0" xfId="0" applyNumberFormat="1" applyFont="1" applyFill="1" applyAlignment="1" applyProtection="1">
      <alignment horizontal="right"/>
    </xf>
    <xf numFmtId="0" fontId="41" fillId="0" borderId="0" xfId="0" applyFont="1" applyFill="1" applyProtection="1"/>
    <xf numFmtId="164" fontId="40" fillId="26" borderId="10" xfId="1" applyNumberFormat="1" applyFont="1" applyFill="1" applyBorder="1" applyAlignment="1" applyProtection="1">
      <alignment vertical="center" wrapText="1"/>
    </xf>
    <xf numFmtId="164" fontId="40" fillId="26" borderId="9" xfId="1" applyNumberFormat="1" applyFont="1" applyFill="1" applyBorder="1" applyAlignment="1" applyProtection="1">
      <alignment vertical="center" wrapText="1"/>
    </xf>
    <xf numFmtId="164" fontId="31" fillId="27" borderId="0" xfId="1" applyNumberFormat="1" applyFont="1" applyFill="1" applyAlignment="1" applyProtection="1">
      <alignment vertical="center"/>
    </xf>
    <xf numFmtId="0" fontId="23" fillId="27" borderId="0" xfId="0" applyFont="1" applyFill="1" applyProtection="1"/>
    <xf numFmtId="3" fontId="9" fillId="22" borderId="2" xfId="1" applyNumberFormat="1" applyFont="1" applyFill="1" applyBorder="1" applyAlignment="1" applyProtection="1">
      <alignment vertical="center"/>
    </xf>
    <xf numFmtId="3" fontId="2" fillId="27" borderId="1" xfId="0" applyNumberFormat="1" applyFont="1" applyFill="1" applyBorder="1" applyAlignment="1" applyProtection="1"/>
    <xf numFmtId="3" fontId="9" fillId="22" borderId="26" xfId="1" applyNumberFormat="1" applyFont="1" applyFill="1" applyBorder="1" applyAlignment="1" applyProtection="1">
      <alignment vertical="center"/>
    </xf>
    <xf numFmtId="3" fontId="43" fillId="22" borderId="27" xfId="1" applyNumberFormat="1" applyFont="1" applyFill="1" applyBorder="1" applyAlignment="1" applyProtection="1">
      <alignment horizontal="right" vertical="center"/>
    </xf>
    <xf numFmtId="164" fontId="31" fillId="27" borderId="1" xfId="1" applyNumberFormat="1" applyFont="1" applyFill="1" applyBorder="1" applyAlignment="1" applyProtection="1">
      <alignment vertical="center"/>
    </xf>
    <xf numFmtId="164" fontId="42" fillId="27" borderId="1" xfId="1" applyNumberFormat="1" applyFont="1" applyFill="1" applyBorder="1" applyAlignment="1" applyProtection="1">
      <alignment vertical="center"/>
    </xf>
    <xf numFmtId="165" fontId="44" fillId="0" borderId="1" xfId="3" applyNumberFormat="1" applyFont="1" applyFill="1" applyBorder="1" applyAlignment="1" applyProtection="1">
      <alignment horizontal="left"/>
    </xf>
    <xf numFmtId="3" fontId="11" fillId="6" borderId="12" xfId="1" applyNumberFormat="1" applyFont="1" applyFill="1" applyBorder="1" applyAlignment="1" applyProtection="1">
      <alignment horizontal="center" vertical="center" wrapText="1"/>
    </xf>
    <xf numFmtId="164" fontId="9" fillId="9" borderId="12" xfId="1" applyNumberFormat="1" applyFont="1" applyFill="1" applyBorder="1" applyAlignment="1" applyProtection="1">
      <alignment horizontal="center" vertical="center" wrapText="1"/>
    </xf>
    <xf numFmtId="164" fontId="9" fillId="3" borderId="9" xfId="1" applyNumberFormat="1" applyFont="1" applyFill="1" applyBorder="1" applyAlignment="1" applyProtection="1">
      <alignment horizontal="center"/>
    </xf>
    <xf numFmtId="164" fontId="9" fillId="3" borderId="4" xfId="1" applyNumberFormat="1" applyFont="1" applyFill="1" applyBorder="1" applyAlignment="1" applyProtection="1">
      <alignment horizontal="center"/>
    </xf>
    <xf numFmtId="164" fontId="9" fillId="3" borderId="1" xfId="1" applyNumberFormat="1" applyFont="1" applyFill="1" applyBorder="1" applyAlignment="1" applyProtection="1">
      <alignment horizontal="center"/>
    </xf>
    <xf numFmtId="3" fontId="15" fillId="15" borderId="1" xfId="1" applyNumberFormat="1" applyFont="1" applyFill="1" applyBorder="1" applyAlignment="1" applyProtection="1"/>
    <xf numFmtId="3" fontId="15" fillId="0" borderId="1" xfId="1" applyNumberFormat="1" applyFont="1" applyFill="1" applyBorder="1" applyAlignment="1" applyProtection="1"/>
    <xf numFmtId="1" fontId="14" fillId="4" borderId="1" xfId="1" applyNumberFormat="1" applyFont="1" applyFill="1" applyBorder="1" applyAlignment="1">
      <alignment horizontal="center" vertical="center"/>
    </xf>
    <xf numFmtId="167" fontId="14" fillId="5" borderId="1" xfId="1" applyNumberFormat="1" applyFont="1" applyFill="1" applyBorder="1" applyAlignment="1" applyProtection="1">
      <alignment horizontal="center" vertical="center"/>
    </xf>
    <xf numFmtId="166" fontId="9" fillId="18" borderId="10" xfId="1" applyNumberFormat="1" applyFont="1" applyFill="1" applyBorder="1" applyProtection="1"/>
    <xf numFmtId="164" fontId="18" fillId="0" borderId="0" xfId="1" applyNumberFormat="1" applyFont="1" applyBorder="1" applyAlignment="1">
      <alignment horizontal="center"/>
    </xf>
    <xf numFmtId="164" fontId="18" fillId="0" borderId="7" xfId="1" applyNumberFormat="1" applyFont="1" applyBorder="1" applyAlignment="1">
      <alignment horizontal="center"/>
    </xf>
    <xf numFmtId="166" fontId="9" fillId="18" borderId="2" xfId="1" applyNumberFormat="1" applyFont="1" applyFill="1" applyBorder="1" applyProtection="1"/>
    <xf numFmtId="164" fontId="24" fillId="11" borderId="1" xfId="1" applyNumberFormat="1" applyFont="1" applyFill="1" applyBorder="1" applyAlignment="1" applyProtection="1">
      <alignment horizontal="left" vertical="center" wrapText="1"/>
    </xf>
    <xf numFmtId="164" fontId="24" fillId="11" borderId="9" xfId="1" applyNumberFormat="1" applyFont="1" applyFill="1" applyBorder="1" applyAlignment="1" applyProtection="1">
      <alignment horizontal="left" vertical="center" wrapText="1"/>
    </xf>
    <xf numFmtId="164" fontId="24" fillId="11" borderId="4" xfId="1" applyNumberFormat="1" applyFont="1" applyFill="1" applyBorder="1" applyAlignment="1" applyProtection="1">
      <alignment horizontal="left" vertical="center" wrapText="1"/>
    </xf>
    <xf numFmtId="164" fontId="24" fillId="11" borderId="9" xfId="1" applyNumberFormat="1" applyFont="1" applyFill="1" applyBorder="1" applyAlignment="1" applyProtection="1">
      <alignment horizontal="left" vertical="center" wrapText="1"/>
    </xf>
    <xf numFmtId="164" fontId="24" fillId="20" borderId="9" xfId="1" applyNumberFormat="1" applyFont="1" applyFill="1" applyBorder="1" applyAlignment="1" applyProtection="1">
      <alignment horizontal="left" vertical="center" wrapText="1"/>
    </xf>
    <xf numFmtId="1" fontId="14" fillId="9" borderId="1" xfId="1" applyNumberFormat="1" applyFont="1" applyFill="1" applyBorder="1" applyAlignment="1">
      <alignment horizontal="center"/>
    </xf>
    <xf numFmtId="164" fontId="14" fillId="9" borderId="1" xfId="1" applyNumberFormat="1" applyFont="1" applyFill="1" applyBorder="1" applyAlignment="1">
      <alignment horizontal="center" vertical="top" wrapText="1"/>
    </xf>
    <xf numFmtId="164" fontId="24" fillId="11" borderId="4" xfId="1" applyNumberFormat="1" applyFont="1" applyFill="1" applyBorder="1" applyAlignment="1" applyProtection="1">
      <alignment horizontal="left" vertical="center" wrapText="1"/>
    </xf>
    <xf numFmtId="3" fontId="9" fillId="5" borderId="11" xfId="1" applyNumberFormat="1" applyFont="1" applyFill="1" applyBorder="1" applyAlignment="1" applyProtection="1">
      <alignment vertical="center"/>
    </xf>
    <xf numFmtId="3" fontId="9" fillId="5" borderId="13" xfId="1" applyNumberFormat="1" applyFont="1" applyFill="1" applyBorder="1" applyAlignment="1" applyProtection="1">
      <alignment vertical="center"/>
    </xf>
    <xf numFmtId="3" fontId="9" fillId="5" borderId="12" xfId="1" applyNumberFormat="1" applyFont="1" applyFill="1" applyBorder="1" applyAlignment="1" applyProtection="1">
      <alignment vertical="center"/>
    </xf>
    <xf numFmtId="3" fontId="9" fillId="7" borderId="18" xfId="0" applyNumberFormat="1" applyFont="1" applyFill="1" applyBorder="1" applyAlignment="1" applyProtection="1">
      <alignment vertical="center"/>
      <protection locked="0"/>
    </xf>
    <xf numFmtId="164" fontId="37" fillId="11" borderId="9" xfId="1" applyNumberFormat="1" applyFont="1" applyFill="1" applyBorder="1" applyAlignment="1" applyProtection="1">
      <alignment horizontal="left" vertical="center" wrapText="1"/>
    </xf>
    <xf numFmtId="164" fontId="37" fillId="11" borderId="4" xfId="1" applyNumberFormat="1" applyFont="1" applyFill="1" applyBorder="1" applyAlignment="1" applyProtection="1">
      <alignment horizontal="left" vertical="center" wrapText="1"/>
    </xf>
    <xf numFmtId="164" fontId="37" fillId="11" borderId="1" xfId="1" applyNumberFormat="1" applyFont="1" applyFill="1" applyBorder="1" applyAlignment="1" applyProtection="1">
      <alignment horizontal="left" vertical="center" wrapText="1"/>
    </xf>
    <xf numFmtId="164" fontId="10" fillId="6" borderId="2" xfId="1" applyNumberFormat="1" applyFont="1" applyFill="1" applyBorder="1" applyAlignment="1" applyProtection="1"/>
    <xf numFmtId="164" fontId="10" fillId="28" borderId="8" xfId="1" applyNumberFormat="1" applyFont="1" applyFill="1" applyBorder="1" applyAlignment="1" applyProtection="1"/>
    <xf numFmtId="3" fontId="9" fillId="6" borderId="13" xfId="1" applyNumberFormat="1" applyFont="1" applyFill="1" applyBorder="1" applyAlignment="1" applyProtection="1"/>
    <xf numFmtId="3" fontId="9" fillId="6" borderId="2" xfId="1" applyNumberFormat="1" applyFont="1" applyFill="1" applyBorder="1" applyAlignment="1" applyProtection="1"/>
    <xf numFmtId="164" fontId="30" fillId="6" borderId="29" xfId="1" applyNumberFormat="1" applyFont="1" applyFill="1" applyBorder="1" applyAlignment="1" applyProtection="1">
      <alignment horizontal="left"/>
    </xf>
    <xf numFmtId="164" fontId="36" fillId="6" borderId="30" xfId="1" applyNumberFormat="1" applyFont="1" applyFill="1" applyBorder="1" applyAlignment="1" applyProtection="1"/>
    <xf numFmtId="164" fontId="24" fillId="11" borderId="6" xfId="1" applyNumberFormat="1" applyFont="1" applyFill="1" applyBorder="1" applyAlignment="1" applyProtection="1">
      <alignment vertical="center" wrapText="1"/>
    </xf>
    <xf numFmtId="164" fontId="24" fillId="11" borderId="7" xfId="1" applyNumberFormat="1" applyFont="1" applyFill="1" applyBorder="1" applyAlignment="1" applyProtection="1">
      <alignment vertical="center" wrapText="1"/>
    </xf>
    <xf numFmtId="164" fontId="37" fillId="20" borderId="2" xfId="1" applyNumberFormat="1" applyFont="1" applyFill="1" applyBorder="1" applyAlignment="1" applyProtection="1">
      <alignment vertical="center" wrapText="1"/>
    </xf>
    <xf numFmtId="164" fontId="37" fillId="11" borderId="2" xfId="1" applyNumberFormat="1" applyFont="1" applyFill="1" applyBorder="1" applyAlignment="1" applyProtection="1">
      <alignment vertical="center" wrapText="1"/>
    </xf>
    <xf numFmtId="164" fontId="10" fillId="6" borderId="9" xfId="1" applyNumberFormat="1" applyFont="1" applyFill="1" applyBorder="1" applyAlignment="1" applyProtection="1">
      <alignment horizontal="left" vertical="center"/>
    </xf>
    <xf numFmtId="164" fontId="10" fillId="3" borderId="1" xfId="1" applyNumberFormat="1" applyFont="1" applyFill="1" applyBorder="1" applyAlignment="1" applyProtection="1">
      <alignment horizontal="center"/>
    </xf>
    <xf numFmtId="0" fontId="10" fillId="5" borderId="1" xfId="0" applyFont="1" applyFill="1" applyBorder="1" applyAlignment="1">
      <alignment horizontal="left"/>
    </xf>
    <xf numFmtId="164" fontId="34" fillId="4" borderId="1" xfId="1" applyNumberFormat="1" applyFont="1" applyFill="1" applyBorder="1" applyAlignment="1" applyProtection="1">
      <alignment vertical="center"/>
    </xf>
    <xf numFmtId="164" fontId="29" fillId="5" borderId="1" xfId="1" applyNumberFormat="1" applyFont="1" applyFill="1" applyBorder="1" applyAlignment="1" applyProtection="1"/>
    <xf numFmtId="169" fontId="29" fillId="5" borderId="1" xfId="1" applyNumberFormat="1" applyFont="1" applyFill="1" applyBorder="1" applyAlignment="1">
      <alignment horizontal="right"/>
    </xf>
    <xf numFmtId="164" fontId="23" fillId="3" borderId="1" xfId="1" applyNumberFormat="1" applyFont="1" applyFill="1" applyBorder="1" applyAlignment="1" applyProtection="1">
      <alignment horizontal="left" vertical="center"/>
    </xf>
    <xf numFmtId="164" fontId="40" fillId="3" borderId="2" xfId="1" applyNumberFormat="1" applyFont="1" applyFill="1" applyBorder="1" applyAlignment="1" applyProtection="1">
      <alignment vertical="center"/>
    </xf>
    <xf numFmtId="164" fontId="40" fillId="3" borderId="1" xfId="1" applyNumberFormat="1" applyFont="1" applyFill="1" applyBorder="1" applyAlignment="1" applyProtection="1">
      <alignment vertical="center"/>
    </xf>
    <xf numFmtId="3" fontId="9" fillId="22" borderId="21" xfId="1" applyNumberFormat="1" applyFont="1" applyFill="1" applyBorder="1" applyAlignment="1" applyProtection="1">
      <alignment vertical="center"/>
    </xf>
    <xf numFmtId="3" fontId="43" fillId="22" borderId="22" xfId="1" applyNumberFormat="1" applyFont="1" applyFill="1" applyBorder="1" applyAlignment="1" applyProtection="1">
      <alignment horizontal="right" vertical="center"/>
    </xf>
    <xf numFmtId="3" fontId="9" fillId="5" borderId="21" xfId="1" applyNumberFormat="1" applyFont="1" applyFill="1" applyBorder="1" applyAlignment="1" applyProtection="1">
      <alignment vertical="center"/>
    </xf>
    <xf numFmtId="3" fontId="43" fillId="5" borderId="22" xfId="1" applyNumberFormat="1" applyFont="1" applyFill="1" applyBorder="1" applyAlignment="1" applyProtection="1">
      <alignment horizontal="right" vertical="center"/>
    </xf>
    <xf numFmtId="165" fontId="11" fillId="0" borderId="9" xfId="3" applyNumberFormat="1" applyFont="1" applyFill="1" applyBorder="1" applyAlignment="1" applyProtection="1">
      <alignment horizontal="left"/>
    </xf>
    <xf numFmtId="164" fontId="10" fillId="6" borderId="9" xfId="1" applyNumberFormat="1" applyFont="1" applyFill="1" applyBorder="1" applyAlignment="1" applyProtection="1">
      <alignment horizontal="center"/>
    </xf>
    <xf numFmtId="1" fontId="14" fillId="4" borderId="1" xfId="1" applyNumberFormat="1" applyFont="1" applyFill="1" applyBorder="1" applyAlignment="1">
      <alignment horizontal="center" vertical="center"/>
    </xf>
    <xf numFmtId="167" fontId="14" fillId="5" borderId="1" xfId="1" applyNumberFormat="1" applyFont="1" applyFill="1" applyBorder="1" applyAlignment="1" applyProtection="1">
      <alignment horizontal="center" vertical="center"/>
    </xf>
    <xf numFmtId="3" fontId="16" fillId="7" borderId="12" xfId="1" applyNumberFormat="1" applyFont="1" applyFill="1" applyBorder="1" applyAlignment="1" applyProtection="1">
      <protection locked="0"/>
    </xf>
    <xf numFmtId="167" fontId="14" fillId="5" borderId="1" xfId="1" applyNumberFormat="1" applyFont="1" applyFill="1" applyBorder="1" applyAlignment="1" applyProtection="1">
      <alignment horizontal="center" vertical="center"/>
    </xf>
    <xf numFmtId="3" fontId="34" fillId="6" borderId="32" xfId="1" applyNumberFormat="1" applyFont="1" applyFill="1" applyBorder="1" applyAlignment="1" applyProtection="1">
      <alignment horizontal="center"/>
    </xf>
    <xf numFmtId="3" fontId="16" fillId="7" borderId="1" xfId="1" applyNumberFormat="1" applyFont="1" applyFill="1" applyBorder="1" applyAlignment="1" applyProtection="1">
      <alignment horizontal="center"/>
      <protection locked="0"/>
    </xf>
    <xf numFmtId="3" fontId="16" fillId="7" borderId="12" xfId="1" applyNumberFormat="1" applyFont="1" applyFill="1" applyBorder="1" applyAlignment="1" applyProtection="1">
      <alignment horizontal="center"/>
      <protection locked="0"/>
    </xf>
    <xf numFmtId="164" fontId="10" fillId="6" borderId="31" xfId="1" applyNumberFormat="1" applyFont="1" applyFill="1" applyBorder="1" applyAlignment="1" applyProtection="1">
      <alignment horizontal="center"/>
    </xf>
    <xf numFmtId="3" fontId="10" fillId="6" borderId="32" xfId="1" applyNumberFormat="1" applyFont="1" applyFill="1" applyBorder="1" applyAlignment="1" applyProtection="1">
      <alignment horizontal="center"/>
    </xf>
    <xf numFmtId="164" fontId="24" fillId="11" borderId="9" xfId="1" applyNumberFormat="1" applyFont="1" applyFill="1" applyBorder="1" applyAlignment="1" applyProtection="1">
      <alignment horizontal="left" vertical="center" wrapText="1"/>
    </xf>
    <xf numFmtId="164" fontId="17" fillId="11" borderId="9" xfId="1" applyNumberFormat="1" applyFont="1" applyFill="1" applyBorder="1" applyAlignment="1" applyProtection="1">
      <alignment horizontal="left" vertical="center" wrapText="1"/>
    </xf>
    <xf numFmtId="0" fontId="43" fillId="5" borderId="1" xfId="0" applyFont="1" applyFill="1" applyBorder="1" applyAlignment="1">
      <alignment horizontal="left"/>
    </xf>
    <xf numFmtId="3" fontId="14" fillId="7" borderId="1" xfId="1" applyNumberFormat="1" applyFont="1" applyFill="1" applyBorder="1" applyAlignment="1" applyProtection="1">
      <alignment horizontal="center" vertical="center"/>
      <protection locked="0"/>
    </xf>
    <xf numFmtId="166" fontId="36" fillId="6" borderId="19" xfId="1" applyNumberFormat="1" applyFont="1" applyFill="1" applyBorder="1" applyAlignment="1" applyProtection="1">
      <alignment horizontal="right" vertical="center"/>
    </xf>
    <xf numFmtId="0" fontId="9" fillId="7" borderId="9" xfId="0" applyFont="1" applyFill="1" applyBorder="1" applyAlignment="1" applyProtection="1">
      <protection locked="0"/>
    </xf>
    <xf numFmtId="164" fontId="10" fillId="6" borderId="12" xfId="1" applyNumberFormat="1" applyFont="1" applyFill="1" applyBorder="1" applyAlignment="1" applyProtection="1"/>
    <xf numFmtId="164" fontId="10" fillId="6" borderId="17" xfId="1" applyNumberFormat="1" applyFont="1" applyFill="1" applyBorder="1" applyAlignment="1" applyProtection="1"/>
    <xf numFmtId="164" fontId="47" fillId="6" borderId="1" xfId="1" applyNumberFormat="1" applyFont="1" applyFill="1" applyBorder="1" applyAlignment="1" applyProtection="1">
      <alignment horizontal="right"/>
    </xf>
    <xf numFmtId="0" fontId="48" fillId="7" borderId="1" xfId="0" applyFont="1" applyFill="1" applyBorder="1" applyAlignment="1" applyProtection="1">
      <alignment horizontal="right" vertical="top" wrapText="1"/>
      <protection locked="0"/>
    </xf>
    <xf numFmtId="164" fontId="47" fillId="6" borderId="17" xfId="1" applyNumberFormat="1" applyFont="1" applyFill="1" applyBorder="1" applyAlignment="1" applyProtection="1"/>
    <xf numFmtId="164" fontId="10" fillId="5" borderId="1" xfId="0" applyNumberFormat="1" applyFont="1" applyFill="1" applyBorder="1" applyAlignment="1">
      <alignment horizontal="right"/>
    </xf>
    <xf numFmtId="3" fontId="14" fillId="7" borderId="1" xfId="1" applyNumberFormat="1" applyFont="1" applyFill="1" applyBorder="1" applyAlignment="1" applyProtection="1">
      <alignment horizontal="center"/>
      <protection locked="0"/>
    </xf>
    <xf numFmtId="3" fontId="14" fillId="7" borderId="12" xfId="1" applyNumberFormat="1" applyFont="1" applyFill="1" applyBorder="1" applyAlignment="1" applyProtection="1">
      <alignment horizontal="center"/>
      <protection locked="0"/>
    </xf>
    <xf numFmtId="3" fontId="16" fillId="7" borderId="9" xfId="1" applyNumberFormat="1" applyFont="1" applyFill="1" applyBorder="1" applyAlignment="1" applyProtection="1">
      <protection locked="0"/>
    </xf>
    <xf numFmtId="14" fontId="16" fillId="7" borderId="11" xfId="1" applyNumberFormat="1" applyFont="1" applyFill="1" applyBorder="1" applyAlignment="1" applyProtection="1">
      <protection locked="0"/>
    </xf>
    <xf numFmtId="0" fontId="10" fillId="3" borderId="9" xfId="0" applyFont="1" applyFill="1" applyBorder="1" applyAlignment="1" applyProtection="1">
      <alignment horizontal="center" vertical="top" wrapText="1"/>
    </xf>
    <xf numFmtId="0" fontId="10" fillId="3" borderId="2" xfId="0" applyFont="1" applyFill="1" applyBorder="1" applyAlignment="1" applyProtection="1">
      <alignment horizontal="center" vertical="top" wrapText="1"/>
    </xf>
    <xf numFmtId="0" fontId="26" fillId="6" borderId="9" xfId="0" applyFont="1" applyFill="1" applyBorder="1" applyAlignment="1" applyProtection="1">
      <alignment horizontal="center" vertical="center"/>
    </xf>
    <xf numFmtId="0" fontId="26" fillId="6" borderId="10" xfId="0" applyFont="1" applyFill="1" applyBorder="1" applyAlignment="1" applyProtection="1">
      <alignment horizontal="center" vertical="center"/>
    </xf>
    <xf numFmtId="0" fontId="26" fillId="6" borderId="2" xfId="0" applyFont="1" applyFill="1" applyBorder="1" applyAlignment="1" applyProtection="1">
      <alignment horizontal="center" vertical="center"/>
    </xf>
    <xf numFmtId="168" fontId="10" fillId="6" borderId="9" xfId="0" applyNumberFormat="1" applyFont="1" applyFill="1" applyBorder="1" applyAlignment="1" applyProtection="1">
      <alignment horizontal="center" vertical="top" wrapText="1"/>
    </xf>
    <xf numFmtId="168" fontId="10" fillId="6" borderId="10" xfId="0" applyNumberFormat="1" applyFont="1" applyFill="1" applyBorder="1" applyAlignment="1" applyProtection="1">
      <alignment horizontal="center" vertical="top" wrapText="1"/>
    </xf>
    <xf numFmtId="168" fontId="10" fillId="6" borderId="2" xfId="0" applyNumberFormat="1" applyFont="1" applyFill="1" applyBorder="1" applyAlignment="1" applyProtection="1">
      <alignment horizontal="center" vertical="top" wrapText="1"/>
    </xf>
    <xf numFmtId="0" fontId="10" fillId="3" borderId="10" xfId="0" applyFont="1" applyFill="1" applyBorder="1" applyAlignment="1" applyProtection="1">
      <alignment horizontal="center" vertical="top" wrapText="1"/>
    </xf>
    <xf numFmtId="0" fontId="9" fillId="3" borderId="9" xfId="0" applyNumberFormat="1" applyFont="1" applyFill="1" applyBorder="1" applyAlignment="1" applyProtection="1">
      <alignment horizontal="left" vertical="top" wrapText="1"/>
    </xf>
    <xf numFmtId="0" fontId="9" fillId="3" borderId="10" xfId="0" applyNumberFormat="1" applyFont="1" applyFill="1" applyBorder="1" applyAlignment="1" applyProtection="1">
      <alignment horizontal="left" vertical="top" wrapText="1"/>
    </xf>
    <xf numFmtId="0" fontId="9" fillId="3" borderId="2" xfId="0" applyNumberFormat="1" applyFont="1" applyFill="1" applyBorder="1" applyAlignment="1" applyProtection="1">
      <alignment horizontal="left" vertical="top" wrapText="1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0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5" fillId="3" borderId="9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9" fillId="7" borderId="9" xfId="0" applyFont="1" applyFill="1" applyBorder="1" applyAlignment="1" applyProtection="1">
      <alignment horizontal="left"/>
    </xf>
    <xf numFmtId="0" fontId="9" fillId="7" borderId="2" xfId="0" applyFont="1" applyFill="1" applyBorder="1" applyAlignment="1" applyProtection="1">
      <alignment horizontal="left"/>
    </xf>
    <xf numFmtId="0" fontId="9" fillId="7" borderId="9" xfId="0" applyFont="1" applyFill="1" applyBorder="1" applyAlignment="1" applyProtection="1">
      <alignment horizontal="left" vertical="top"/>
    </xf>
    <xf numFmtId="0" fontId="9" fillId="7" borderId="10" xfId="0" applyFont="1" applyFill="1" applyBorder="1" applyAlignment="1" applyProtection="1">
      <alignment horizontal="left" vertical="top"/>
    </xf>
    <xf numFmtId="0" fontId="9" fillId="7" borderId="2" xfId="0" applyFont="1" applyFill="1" applyBorder="1" applyAlignment="1" applyProtection="1">
      <alignment horizontal="left" vertical="top"/>
    </xf>
    <xf numFmtId="0" fontId="25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164" fontId="25" fillId="3" borderId="9" xfId="1" applyNumberFormat="1" applyFont="1" applyFill="1" applyBorder="1" applyAlignment="1" applyProtection="1">
      <alignment horizontal="center" vertical="center"/>
    </xf>
    <xf numFmtId="164" fontId="25" fillId="3" borderId="10" xfId="1" applyNumberFormat="1" applyFont="1" applyFill="1" applyBorder="1" applyAlignment="1" applyProtection="1">
      <alignment horizontal="center" vertical="center"/>
    </xf>
    <xf numFmtId="164" fontId="25" fillId="3" borderId="2" xfId="1" applyNumberFormat="1" applyFont="1" applyFill="1" applyBorder="1" applyAlignment="1" applyProtection="1">
      <alignment horizontal="center" vertical="center"/>
    </xf>
    <xf numFmtId="164" fontId="24" fillId="11" borderId="1" xfId="1" applyNumberFormat="1" applyFont="1" applyFill="1" applyBorder="1" applyAlignment="1" applyProtection="1">
      <alignment horizontal="left" vertical="center" wrapText="1"/>
    </xf>
    <xf numFmtId="164" fontId="10" fillId="6" borderId="9" xfId="1" applyNumberFormat="1" applyFont="1" applyFill="1" applyBorder="1" applyAlignment="1" applyProtection="1">
      <alignment horizontal="center"/>
    </xf>
    <xf numFmtId="164" fontId="10" fillId="6" borderId="10" xfId="1" applyNumberFormat="1" applyFont="1" applyFill="1" applyBorder="1" applyAlignment="1" applyProtection="1">
      <alignment horizontal="center"/>
    </xf>
    <xf numFmtId="164" fontId="10" fillId="6" borderId="2" xfId="1" applyNumberFormat="1" applyFont="1" applyFill="1" applyBorder="1" applyAlignment="1" applyProtection="1">
      <alignment horizontal="center"/>
    </xf>
    <xf numFmtId="3" fontId="16" fillId="7" borderId="9" xfId="1" applyNumberFormat="1" applyFont="1" applyFill="1" applyBorder="1" applyAlignment="1" applyProtection="1">
      <alignment horizontal="left"/>
    </xf>
    <xf numFmtId="3" fontId="16" fillId="7" borderId="10" xfId="1" applyNumberFormat="1" applyFont="1" applyFill="1" applyBorder="1" applyAlignment="1" applyProtection="1">
      <alignment horizontal="left"/>
    </xf>
    <xf numFmtId="3" fontId="16" fillId="7" borderId="2" xfId="1" applyNumberFormat="1" applyFont="1" applyFill="1" applyBorder="1" applyAlignment="1" applyProtection="1">
      <alignment horizontal="left"/>
    </xf>
    <xf numFmtId="0" fontId="25" fillId="3" borderId="9" xfId="0" applyFont="1" applyFill="1" applyBorder="1" applyAlignment="1" applyProtection="1">
      <alignment horizontal="center"/>
    </xf>
    <xf numFmtId="0" fontId="25" fillId="3" borderId="10" xfId="0" applyFont="1" applyFill="1" applyBorder="1" applyAlignment="1" applyProtection="1">
      <alignment horizontal="center"/>
    </xf>
    <xf numFmtId="0" fontId="25" fillId="3" borderId="2" xfId="0" applyFont="1" applyFill="1" applyBorder="1" applyAlignment="1" applyProtection="1">
      <alignment horizontal="center"/>
    </xf>
    <xf numFmtId="1" fontId="14" fillId="4" borderId="1" xfId="1" applyNumberFormat="1" applyFont="1" applyFill="1" applyBorder="1" applyAlignment="1">
      <alignment horizontal="center" vertical="center"/>
    </xf>
    <xf numFmtId="164" fontId="14" fillId="4" borderId="1" xfId="1" applyNumberFormat="1" applyFont="1" applyFill="1" applyBorder="1" applyAlignment="1">
      <alignment horizontal="center" vertical="center" wrapText="1"/>
    </xf>
    <xf numFmtId="166" fontId="9" fillId="5" borderId="9" xfId="1" applyNumberFormat="1" applyFont="1" applyFill="1" applyBorder="1" applyAlignment="1" applyProtection="1">
      <alignment horizontal="left" indent="3"/>
    </xf>
    <xf numFmtId="166" fontId="9" fillId="5" borderId="2" xfId="1" applyNumberFormat="1" applyFont="1" applyFill="1" applyBorder="1" applyAlignment="1" applyProtection="1">
      <alignment horizontal="left" indent="3"/>
    </xf>
    <xf numFmtId="164" fontId="24" fillId="20" borderId="9" xfId="1" applyNumberFormat="1" applyFont="1" applyFill="1" applyBorder="1" applyAlignment="1" applyProtection="1">
      <alignment horizontal="center" vertical="center" wrapText="1"/>
    </xf>
    <xf numFmtId="164" fontId="24" fillId="20" borderId="2" xfId="1" applyNumberFormat="1" applyFont="1" applyFill="1" applyBorder="1" applyAlignment="1" applyProtection="1">
      <alignment horizontal="center" vertical="center" wrapText="1"/>
    </xf>
    <xf numFmtId="164" fontId="24" fillId="11" borderId="9" xfId="1" applyNumberFormat="1" applyFont="1" applyFill="1" applyBorder="1" applyAlignment="1" applyProtection="1">
      <alignment horizontal="left" vertical="center" wrapText="1"/>
    </xf>
    <xf numFmtId="164" fontId="24" fillId="11" borderId="2" xfId="1" applyNumberFormat="1" applyFont="1" applyFill="1" applyBorder="1" applyAlignment="1" applyProtection="1">
      <alignment horizontal="left" vertical="center" wrapText="1"/>
    </xf>
    <xf numFmtId="164" fontId="9" fillId="9" borderId="9" xfId="1" applyNumberFormat="1" applyFont="1" applyFill="1" applyBorder="1" applyAlignment="1" applyProtection="1">
      <alignment horizontal="center" vertical="center" wrapText="1"/>
    </xf>
    <xf numFmtId="164" fontId="9" fillId="9" borderId="2" xfId="1" applyNumberFormat="1" applyFont="1" applyFill="1" applyBorder="1" applyAlignment="1" applyProtection="1">
      <alignment horizontal="center" vertical="center" wrapText="1"/>
    </xf>
    <xf numFmtId="164" fontId="24" fillId="6" borderId="9" xfId="1" applyNumberFormat="1" applyFont="1" applyFill="1" applyBorder="1" applyAlignment="1" applyProtection="1">
      <alignment horizontal="center" vertical="center"/>
    </xf>
    <xf numFmtId="164" fontId="24" fillId="6" borderId="2" xfId="1" applyNumberFormat="1" applyFont="1" applyFill="1" applyBorder="1" applyAlignment="1" applyProtection="1">
      <alignment horizontal="center" vertical="center"/>
    </xf>
    <xf numFmtId="164" fontId="24" fillId="20" borderId="10" xfId="1" applyNumberFormat="1" applyFont="1" applyFill="1" applyBorder="1" applyAlignment="1" applyProtection="1">
      <alignment horizontal="center" vertical="center" wrapText="1"/>
    </xf>
    <xf numFmtId="164" fontId="24" fillId="11" borderId="9" xfId="1" applyNumberFormat="1" applyFont="1" applyFill="1" applyBorder="1" applyAlignment="1" applyProtection="1">
      <alignment horizontal="center" vertical="center" wrapText="1"/>
    </xf>
    <xf numFmtId="164" fontId="24" fillId="11" borderId="10" xfId="1" applyNumberFormat="1" applyFont="1" applyFill="1" applyBorder="1" applyAlignment="1" applyProtection="1">
      <alignment horizontal="center" vertical="center" wrapText="1"/>
    </xf>
    <xf numFmtId="164" fontId="24" fillId="11" borderId="2" xfId="1" applyNumberFormat="1" applyFont="1" applyFill="1" applyBorder="1" applyAlignment="1" applyProtection="1">
      <alignment horizontal="center" vertical="center" wrapText="1"/>
    </xf>
    <xf numFmtId="1" fontId="14" fillId="9" borderId="1" xfId="1" applyNumberFormat="1" applyFont="1" applyFill="1" applyBorder="1" applyAlignment="1">
      <alignment horizontal="center"/>
    </xf>
    <xf numFmtId="164" fontId="14" fillId="9" borderId="9" xfId="1" applyNumberFormat="1" applyFont="1" applyFill="1" applyBorder="1" applyAlignment="1">
      <alignment horizontal="center" vertical="top" wrapText="1"/>
    </xf>
    <xf numFmtId="164" fontId="14" fillId="9" borderId="2" xfId="1" applyNumberFormat="1" applyFont="1" applyFill="1" applyBorder="1" applyAlignment="1">
      <alignment horizontal="center" vertical="top" wrapText="1"/>
    </xf>
    <xf numFmtId="164" fontId="14" fillId="9" borderId="1" xfId="1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 applyProtection="1">
      <alignment horizontal="center"/>
    </xf>
    <xf numFmtId="164" fontId="37" fillId="11" borderId="4" xfId="1" applyNumberFormat="1" applyFont="1" applyFill="1" applyBorder="1" applyAlignment="1" applyProtection="1">
      <alignment horizontal="left" vertical="center" wrapText="1"/>
    </xf>
    <xf numFmtId="164" fontId="37" fillId="11" borderId="5" xfId="1" applyNumberFormat="1" applyFont="1" applyFill="1" applyBorder="1" applyAlignment="1" applyProtection="1">
      <alignment horizontal="left" vertical="center" wrapText="1"/>
    </xf>
    <xf numFmtId="164" fontId="37" fillId="11" borderId="6" xfId="1" applyNumberFormat="1" applyFont="1" applyFill="1" applyBorder="1" applyAlignment="1" applyProtection="1">
      <alignment horizontal="left" vertical="center" wrapText="1"/>
    </xf>
    <xf numFmtId="164" fontId="24" fillId="11" borderId="4" xfId="1" applyNumberFormat="1" applyFont="1" applyFill="1" applyBorder="1" applyAlignment="1" applyProtection="1">
      <alignment horizontal="left" vertical="center" wrapText="1"/>
    </xf>
    <xf numFmtId="164" fontId="24" fillId="11" borderId="5" xfId="1" applyNumberFormat="1" applyFont="1" applyFill="1" applyBorder="1" applyAlignment="1" applyProtection="1">
      <alignment horizontal="left" vertical="center" wrapText="1"/>
    </xf>
    <xf numFmtId="164" fontId="24" fillId="11" borderId="6" xfId="1" applyNumberFormat="1" applyFont="1" applyFill="1" applyBorder="1" applyAlignment="1" applyProtection="1">
      <alignment horizontal="left" vertical="center" wrapText="1"/>
    </xf>
    <xf numFmtId="164" fontId="37" fillId="11" borderId="1" xfId="1" applyNumberFormat="1" applyFont="1" applyFill="1" applyBorder="1" applyAlignment="1" applyProtection="1">
      <alignment horizontal="left" vertical="center" wrapText="1"/>
    </xf>
    <xf numFmtId="164" fontId="37" fillId="11" borderId="9" xfId="1" applyNumberFormat="1" applyFont="1" applyFill="1" applyBorder="1" applyAlignment="1" applyProtection="1">
      <alignment horizontal="left" vertical="center" wrapText="1"/>
    </xf>
    <xf numFmtId="164" fontId="37" fillId="11" borderId="10" xfId="1" applyNumberFormat="1" applyFont="1" applyFill="1" applyBorder="1" applyAlignment="1" applyProtection="1">
      <alignment horizontal="left" vertical="center" wrapText="1"/>
    </xf>
    <xf numFmtId="164" fontId="37" fillId="11" borderId="2" xfId="1" applyNumberFormat="1" applyFont="1" applyFill="1" applyBorder="1" applyAlignment="1" applyProtection="1">
      <alignment horizontal="left" vertical="center" wrapText="1"/>
    </xf>
    <xf numFmtId="164" fontId="24" fillId="11" borderId="10" xfId="1" applyNumberFormat="1" applyFont="1" applyFill="1" applyBorder="1" applyAlignment="1" applyProtection="1">
      <alignment horizontal="left" vertical="center" wrapText="1"/>
    </xf>
    <xf numFmtId="164" fontId="37" fillId="11" borderId="4" xfId="1" applyNumberFormat="1" applyFont="1" applyFill="1" applyBorder="1" applyAlignment="1" applyProtection="1">
      <alignment vertical="justify" wrapText="1"/>
    </xf>
    <xf numFmtId="164" fontId="37" fillId="11" borderId="5" xfId="1" applyNumberFormat="1" applyFont="1" applyFill="1" applyBorder="1" applyAlignment="1" applyProtection="1">
      <alignment vertical="justify" wrapText="1"/>
    </xf>
    <xf numFmtId="164" fontId="37" fillId="11" borderId="6" xfId="1" applyNumberFormat="1" applyFont="1" applyFill="1" applyBorder="1" applyAlignment="1" applyProtection="1">
      <alignment vertical="justify" wrapText="1"/>
    </xf>
    <xf numFmtId="166" fontId="9" fillId="5" borderId="9" xfId="1" applyNumberFormat="1" applyFont="1" applyFill="1" applyBorder="1" applyAlignment="1" applyProtection="1">
      <alignment horizontal="center"/>
    </xf>
    <xf numFmtId="166" fontId="9" fillId="5" borderId="2" xfId="1" applyNumberFormat="1" applyFont="1" applyFill="1" applyBorder="1" applyAlignment="1" applyProtection="1">
      <alignment horizontal="center"/>
    </xf>
    <xf numFmtId="166" fontId="9" fillId="5" borderId="10" xfId="1" applyNumberFormat="1" applyFont="1" applyFill="1" applyBorder="1" applyAlignment="1" applyProtection="1">
      <alignment horizontal="center"/>
    </xf>
    <xf numFmtId="165" fontId="11" fillId="0" borderId="9" xfId="3" applyNumberFormat="1" applyFont="1" applyFill="1" applyBorder="1" applyAlignment="1" applyProtection="1">
      <alignment horizontal="center" textRotation="90" wrapText="1"/>
    </xf>
    <xf numFmtId="165" fontId="11" fillId="0" borderId="2" xfId="3" applyNumberFormat="1" applyFont="1" applyFill="1" applyBorder="1" applyAlignment="1" applyProtection="1">
      <alignment horizontal="center" textRotation="90" wrapText="1"/>
    </xf>
    <xf numFmtId="165" fontId="11" fillId="0" borderId="10" xfId="3" applyNumberFormat="1" applyFont="1" applyFill="1" applyBorder="1" applyAlignment="1" applyProtection="1">
      <alignment horizontal="center" textRotation="90" wrapText="1"/>
    </xf>
    <xf numFmtId="164" fontId="24" fillId="20" borderId="9" xfId="1" applyNumberFormat="1" applyFont="1" applyFill="1" applyBorder="1" applyAlignment="1" applyProtection="1">
      <alignment horizontal="left" vertical="center" wrapText="1"/>
    </xf>
    <xf numFmtId="164" fontId="24" fillId="20" borderId="2" xfId="1" applyNumberFormat="1" applyFont="1" applyFill="1" applyBorder="1" applyAlignment="1" applyProtection="1">
      <alignment horizontal="left" vertical="center" wrapText="1"/>
    </xf>
    <xf numFmtId="3" fontId="16" fillId="7" borderId="9" xfId="1" applyNumberFormat="1" applyFont="1" applyFill="1" applyBorder="1" applyAlignment="1" applyProtection="1">
      <alignment horizontal="left" vertical="center"/>
    </xf>
    <xf numFmtId="3" fontId="16" fillId="7" borderId="10" xfId="1" applyNumberFormat="1" applyFont="1" applyFill="1" applyBorder="1" applyAlignment="1" applyProtection="1">
      <alignment horizontal="left" vertical="center"/>
    </xf>
    <xf numFmtId="3" fontId="16" fillId="7" borderId="2" xfId="1" applyNumberFormat="1" applyFont="1" applyFill="1" applyBorder="1" applyAlignment="1" applyProtection="1">
      <alignment horizontal="left" vertical="center"/>
    </xf>
    <xf numFmtId="167" fontId="10" fillId="5" borderId="9" xfId="1" applyNumberFormat="1" applyFont="1" applyFill="1" applyBorder="1" applyAlignment="1" applyProtection="1">
      <alignment horizontal="center" vertical="center" wrapText="1"/>
    </xf>
    <xf numFmtId="167" fontId="10" fillId="5" borderId="10" xfId="1" applyNumberFormat="1" applyFont="1" applyFill="1" applyBorder="1" applyAlignment="1" applyProtection="1">
      <alignment horizontal="center" vertical="center" wrapText="1"/>
    </xf>
    <xf numFmtId="167" fontId="10" fillId="5" borderId="2" xfId="1" applyNumberFormat="1" applyFont="1" applyFill="1" applyBorder="1" applyAlignment="1" applyProtection="1">
      <alignment horizontal="center" vertical="center" wrapText="1"/>
    </xf>
    <xf numFmtId="1" fontId="10" fillId="5" borderId="9" xfId="1" applyNumberFormat="1" applyFont="1" applyFill="1" applyBorder="1" applyAlignment="1" applyProtection="1">
      <alignment horizontal="center" vertical="center"/>
    </xf>
    <xf numFmtId="1" fontId="10" fillId="5" borderId="2" xfId="1" applyNumberFormat="1" applyFont="1" applyFill="1" applyBorder="1" applyAlignment="1" applyProtection="1">
      <alignment horizontal="center" vertical="center"/>
    </xf>
    <xf numFmtId="164" fontId="25" fillId="3" borderId="1" xfId="1" applyNumberFormat="1" applyFont="1" applyFill="1" applyBorder="1" applyAlignment="1" applyProtection="1">
      <alignment horizontal="center" vertical="center"/>
    </xf>
    <xf numFmtId="3" fontId="31" fillId="7" borderId="1" xfId="1" applyNumberFormat="1" applyFont="1" applyFill="1" applyBorder="1" applyAlignment="1" applyProtection="1">
      <alignment horizontal="left" vertical="center"/>
    </xf>
    <xf numFmtId="0" fontId="23" fillId="19" borderId="1" xfId="0" applyFont="1" applyFill="1" applyBorder="1" applyAlignment="1" applyProtection="1">
      <alignment horizontal="center" vertical="center"/>
    </xf>
    <xf numFmtId="0" fontId="23" fillId="19" borderId="12" xfId="0" applyFont="1" applyFill="1" applyBorder="1" applyAlignment="1" applyProtection="1">
      <alignment horizontal="center" vertical="center"/>
    </xf>
    <xf numFmtId="166" fontId="40" fillId="5" borderId="9" xfId="1" applyNumberFormat="1" applyFont="1" applyFill="1" applyBorder="1" applyAlignment="1" applyProtection="1">
      <alignment horizontal="center"/>
    </xf>
    <xf numFmtId="166" fontId="40" fillId="5" borderId="2" xfId="1" applyNumberFormat="1" applyFont="1" applyFill="1" applyBorder="1" applyAlignment="1" applyProtection="1">
      <alignment horizontal="center"/>
    </xf>
    <xf numFmtId="166" fontId="40" fillId="5" borderId="9" xfId="1" applyNumberFormat="1" applyFont="1" applyFill="1" applyBorder="1" applyAlignment="1" applyProtection="1">
      <alignment horizontal="left" indent="3"/>
    </xf>
    <xf numFmtId="166" fontId="40" fillId="5" borderId="2" xfId="1" applyNumberFormat="1" applyFont="1" applyFill="1" applyBorder="1" applyAlignment="1" applyProtection="1">
      <alignment horizontal="left" indent="3"/>
    </xf>
    <xf numFmtId="164" fontId="23" fillId="26" borderId="9" xfId="1" applyNumberFormat="1" applyFont="1" applyFill="1" applyBorder="1" applyAlignment="1" applyProtection="1">
      <alignment horizontal="left" vertical="center" wrapText="1"/>
    </xf>
    <xf numFmtId="164" fontId="23" fillId="26" borderId="2" xfId="1" applyNumberFormat="1" applyFont="1" applyFill="1" applyBorder="1" applyAlignment="1" applyProtection="1">
      <alignment horizontal="left" vertical="center" wrapText="1"/>
    </xf>
    <xf numFmtId="167" fontId="23" fillId="5" borderId="9" xfId="1" applyNumberFormat="1" applyFont="1" applyFill="1" applyBorder="1" applyAlignment="1" applyProtection="1">
      <alignment horizontal="center" vertical="center" wrapText="1"/>
    </xf>
    <xf numFmtId="167" fontId="23" fillId="5" borderId="10" xfId="1" applyNumberFormat="1" applyFont="1" applyFill="1" applyBorder="1" applyAlignment="1" applyProtection="1">
      <alignment horizontal="center" vertical="center" wrapText="1"/>
    </xf>
    <xf numFmtId="167" fontId="23" fillId="5" borderId="2" xfId="1" applyNumberFormat="1" applyFont="1" applyFill="1" applyBorder="1" applyAlignment="1" applyProtection="1">
      <alignment horizontal="center" vertical="center" wrapText="1"/>
    </xf>
    <xf numFmtId="164" fontId="23" fillId="20" borderId="9" xfId="1" applyNumberFormat="1" applyFont="1" applyFill="1" applyBorder="1" applyAlignment="1" applyProtection="1">
      <alignment horizontal="left" vertical="center" wrapText="1"/>
    </xf>
    <xf numFmtId="164" fontId="23" fillId="20" borderId="2" xfId="1" applyNumberFormat="1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5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164" fontId="10" fillId="3" borderId="9" xfId="1" applyNumberFormat="1" applyFont="1" applyFill="1" applyBorder="1" applyAlignment="1" applyProtection="1">
      <alignment horizontal="left"/>
    </xf>
    <xf numFmtId="164" fontId="10" fillId="3" borderId="2" xfId="1" applyNumberFormat="1" applyFont="1" applyFill="1" applyBorder="1" applyAlignment="1" applyProtection="1">
      <alignment horizontal="left"/>
    </xf>
    <xf numFmtId="0" fontId="9" fillId="12" borderId="9" xfId="0" applyFont="1" applyFill="1" applyBorder="1" applyAlignment="1" applyProtection="1">
      <alignment horizontal="left"/>
    </xf>
    <xf numFmtId="0" fontId="9" fillId="12" borderId="10" xfId="0" applyFont="1" applyFill="1" applyBorder="1" applyAlignment="1" applyProtection="1">
      <alignment horizontal="left"/>
    </xf>
    <xf numFmtId="0" fontId="9" fillId="12" borderId="2" xfId="0" applyFont="1" applyFill="1" applyBorder="1" applyAlignment="1" applyProtection="1">
      <alignment horizontal="left"/>
    </xf>
    <xf numFmtId="164" fontId="10" fillId="3" borderId="9" xfId="0" applyNumberFormat="1" applyFont="1" applyFill="1" applyBorder="1" applyAlignment="1" applyProtection="1">
      <alignment horizontal="left" vertical="top" wrapText="1"/>
    </xf>
    <xf numFmtId="164" fontId="10" fillId="3" borderId="2" xfId="0" applyNumberFormat="1" applyFont="1" applyFill="1" applyBorder="1" applyAlignment="1" applyProtection="1">
      <alignment horizontal="left" vertical="top" wrapText="1"/>
    </xf>
    <xf numFmtId="0" fontId="10" fillId="3" borderId="9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0" fontId="10" fillId="3" borderId="18" xfId="0" applyFont="1" applyFill="1" applyBorder="1" applyAlignment="1" applyProtection="1">
      <alignment horizontal="left" vertical="center" wrapText="1"/>
    </xf>
    <xf numFmtId="0" fontId="10" fillId="3" borderId="9" xfId="0" applyFont="1" applyFill="1" applyBorder="1" applyAlignment="1" applyProtection="1">
      <alignment horizontal="left" vertical="top" wrapText="1"/>
    </xf>
    <xf numFmtId="0" fontId="10" fillId="3" borderId="2" xfId="0" applyFont="1" applyFill="1" applyBorder="1" applyAlignment="1" applyProtection="1">
      <alignment horizontal="left" vertical="top" wrapText="1"/>
    </xf>
    <xf numFmtId="0" fontId="10" fillId="3" borderId="10" xfId="0" applyFont="1" applyFill="1" applyBorder="1" applyAlignment="1" applyProtection="1">
      <alignment horizontal="left" vertical="top" wrapText="1"/>
    </xf>
    <xf numFmtId="0" fontId="10" fillId="12" borderId="9" xfId="0" applyFont="1" applyFill="1" applyBorder="1" applyAlignment="1" applyProtection="1">
      <alignment horizontal="left" vertical="top" wrapText="1"/>
    </xf>
    <xf numFmtId="0" fontId="10" fillId="12" borderId="2" xfId="0" applyFont="1" applyFill="1" applyBorder="1" applyAlignment="1" applyProtection="1">
      <alignment horizontal="left" vertical="top" wrapText="1"/>
    </xf>
    <xf numFmtId="164" fontId="9" fillId="12" borderId="9" xfId="1" applyNumberFormat="1" applyFont="1" applyFill="1" applyBorder="1" applyAlignment="1" applyProtection="1">
      <alignment horizontal="left" vertical="center" wrapText="1"/>
    </xf>
    <xf numFmtId="164" fontId="9" fillId="12" borderId="10" xfId="1" applyNumberFormat="1" applyFont="1" applyFill="1" applyBorder="1" applyAlignment="1" applyProtection="1">
      <alignment horizontal="left" vertical="center" wrapText="1"/>
    </xf>
    <xf numFmtId="164" fontId="9" fillId="12" borderId="2" xfId="1" applyNumberFormat="1" applyFont="1" applyFill="1" applyBorder="1" applyAlignment="1" applyProtection="1">
      <alignment horizontal="left" vertical="center" wrapText="1"/>
    </xf>
    <xf numFmtId="0" fontId="25" fillId="3" borderId="9" xfId="0" applyFont="1" applyFill="1" applyBorder="1" applyAlignment="1" applyProtection="1">
      <alignment horizontal="center" vertical="top" wrapText="1"/>
    </xf>
    <xf numFmtId="0" fontId="25" fillId="3" borderId="10" xfId="0" applyFont="1" applyFill="1" applyBorder="1" applyAlignment="1" applyProtection="1">
      <alignment horizontal="center" vertical="top" wrapText="1"/>
    </xf>
    <xf numFmtId="0" fontId="0" fillId="3" borderId="10" xfId="0" applyFill="1" applyBorder="1" applyProtection="1"/>
    <xf numFmtId="0" fontId="0" fillId="3" borderId="2" xfId="0" applyFill="1" applyBorder="1" applyProtection="1"/>
    <xf numFmtId="164" fontId="24" fillId="11" borderId="1" xfId="1" applyNumberFormat="1" applyFont="1" applyFill="1" applyBorder="1" applyAlignment="1" applyProtection="1">
      <alignment horizontal="left" vertical="top" wrapText="1"/>
    </xf>
    <xf numFmtId="0" fontId="21" fillId="17" borderId="9" xfId="0" applyFont="1" applyFill="1" applyBorder="1" applyAlignment="1" applyProtection="1">
      <alignment horizontal="center" vertical="top" wrapText="1"/>
    </xf>
    <xf numFmtId="0" fontId="21" fillId="17" borderId="10" xfId="0" applyFont="1" applyFill="1" applyBorder="1" applyAlignment="1" applyProtection="1">
      <alignment horizontal="center" vertical="top" wrapText="1"/>
    </xf>
    <xf numFmtId="0" fontId="21" fillId="17" borderId="2" xfId="0" applyFont="1" applyFill="1" applyBorder="1" applyAlignment="1" applyProtection="1">
      <alignment horizontal="center" vertical="top" wrapText="1"/>
    </xf>
    <xf numFmtId="1" fontId="11" fillId="0" borderId="9" xfId="1" applyNumberFormat="1" applyFont="1" applyFill="1" applyBorder="1" applyAlignment="1" applyProtection="1">
      <alignment horizontal="left"/>
    </xf>
    <xf numFmtId="1" fontId="11" fillId="0" borderId="10" xfId="1" applyNumberFormat="1" applyFont="1" applyFill="1" applyBorder="1" applyAlignment="1" applyProtection="1">
      <alignment horizontal="left"/>
    </xf>
    <xf numFmtId="1" fontId="11" fillId="0" borderId="2" xfId="1" applyNumberFormat="1" applyFont="1" applyFill="1" applyBorder="1" applyAlignment="1" applyProtection="1">
      <alignment horizontal="left"/>
    </xf>
    <xf numFmtId="0" fontId="21" fillId="3" borderId="11" xfId="0" applyFont="1" applyFill="1" applyBorder="1" applyAlignment="1" applyProtection="1">
      <alignment horizontal="center" vertical="top" wrapText="1"/>
    </xf>
    <xf numFmtId="0" fontId="21" fillId="3" borderId="8" xfId="0" applyFont="1" applyFill="1" applyBorder="1" applyAlignment="1" applyProtection="1">
      <alignment horizontal="center" vertical="top" wrapText="1"/>
    </xf>
    <xf numFmtId="0" fontId="21" fillId="3" borderId="13" xfId="0" applyFont="1" applyFill="1" applyBorder="1" applyAlignment="1" applyProtection="1">
      <alignment horizontal="center" vertical="top" wrapText="1"/>
    </xf>
    <xf numFmtId="0" fontId="25" fillId="6" borderId="11" xfId="0" applyFont="1" applyFill="1" applyBorder="1" applyAlignment="1" applyProtection="1">
      <alignment horizontal="center" vertical="center" wrapText="1"/>
    </xf>
    <xf numFmtId="0" fontId="25" fillId="6" borderId="8" xfId="0" applyFont="1" applyFill="1" applyBorder="1" applyAlignment="1" applyProtection="1">
      <alignment horizontal="center" vertical="center" wrapText="1"/>
    </xf>
    <xf numFmtId="0" fontId="25" fillId="6" borderId="13" xfId="0" applyFont="1" applyFill="1" applyBorder="1" applyAlignment="1" applyProtection="1">
      <alignment horizontal="center" vertical="center" wrapText="1"/>
    </xf>
    <xf numFmtId="0" fontId="25" fillId="6" borderId="4" xfId="0" applyFont="1" applyFill="1" applyBorder="1" applyAlignment="1" applyProtection="1">
      <alignment horizontal="center" vertical="center" wrapText="1"/>
    </xf>
    <xf numFmtId="0" fontId="25" fillId="6" borderId="5" xfId="0" applyFont="1" applyFill="1" applyBorder="1" applyAlignment="1" applyProtection="1">
      <alignment horizontal="center" vertical="center" wrapText="1"/>
    </xf>
    <xf numFmtId="0" fontId="25" fillId="6" borderId="6" xfId="0" applyFont="1" applyFill="1" applyBorder="1" applyAlignment="1" applyProtection="1">
      <alignment horizontal="center" vertical="center" wrapText="1"/>
    </xf>
    <xf numFmtId="165" fontId="11" fillId="0" borderId="8" xfId="3" applyNumberFormat="1" applyFont="1" applyFill="1" applyBorder="1" applyAlignment="1" applyProtection="1">
      <alignment horizontal="center"/>
    </xf>
    <xf numFmtId="0" fontId="25" fillId="3" borderId="2" xfId="0" applyFont="1" applyFill="1" applyBorder="1" applyAlignment="1" applyProtection="1">
      <alignment horizontal="center" vertical="top" wrapText="1"/>
    </xf>
    <xf numFmtId="165" fontId="25" fillId="3" borderId="9" xfId="0" applyNumberFormat="1" applyFont="1" applyFill="1" applyBorder="1" applyAlignment="1" applyProtection="1">
      <alignment horizontal="center" vertical="top" wrapText="1"/>
    </xf>
    <xf numFmtId="165" fontId="11" fillId="0" borderId="11" xfId="3" applyNumberFormat="1" applyFont="1" applyFill="1" applyBorder="1" applyAlignment="1" applyProtection="1">
      <alignment horizontal="center"/>
    </xf>
    <xf numFmtId="165" fontId="11" fillId="0" borderId="13" xfId="3" applyNumberFormat="1" applyFont="1" applyFill="1" applyBorder="1" applyAlignment="1" applyProtection="1">
      <alignment horizontal="center"/>
    </xf>
    <xf numFmtId="165" fontId="11" fillId="0" borderId="3" xfId="3" applyNumberFormat="1" applyFont="1" applyFill="1" applyBorder="1" applyAlignment="1" applyProtection="1">
      <alignment horizontal="center"/>
    </xf>
    <xf numFmtId="165" fontId="11" fillId="0" borderId="0" xfId="3" applyNumberFormat="1" applyFont="1" applyFill="1" applyBorder="1" applyAlignment="1" applyProtection="1">
      <alignment horizontal="center"/>
    </xf>
    <xf numFmtId="165" fontId="11" fillId="0" borderId="7" xfId="3" applyNumberFormat="1" applyFont="1" applyFill="1" applyBorder="1" applyAlignment="1" applyProtection="1">
      <alignment horizontal="center"/>
    </xf>
    <xf numFmtId="165" fontId="11" fillId="0" borderId="4" xfId="3" applyNumberFormat="1" applyFont="1" applyFill="1" applyBorder="1" applyAlignment="1" applyProtection="1">
      <alignment horizontal="center"/>
    </xf>
    <xf numFmtId="165" fontId="11" fillId="0" borderId="5" xfId="3" applyNumberFormat="1" applyFont="1" applyFill="1" applyBorder="1" applyAlignment="1" applyProtection="1">
      <alignment horizontal="center"/>
    </xf>
    <xf numFmtId="165" fontId="11" fillId="0" borderId="6" xfId="3" applyNumberFormat="1" applyFont="1" applyFill="1" applyBorder="1" applyAlignment="1" applyProtection="1">
      <alignment horizontal="center"/>
    </xf>
    <xf numFmtId="0" fontId="25" fillId="3" borderId="4" xfId="0" applyFont="1" applyFill="1" applyBorder="1" applyAlignment="1" applyProtection="1">
      <alignment horizontal="center" vertical="top" wrapText="1"/>
    </xf>
    <xf numFmtId="0" fontId="25" fillId="3" borderId="5" xfId="0" applyFont="1" applyFill="1" applyBorder="1" applyAlignment="1" applyProtection="1">
      <alignment horizontal="center" vertical="top" wrapText="1"/>
    </xf>
    <xf numFmtId="0" fontId="25" fillId="3" borderId="6" xfId="0" applyFont="1" applyFill="1" applyBorder="1" applyAlignment="1" applyProtection="1">
      <alignment horizontal="center" vertical="top" wrapText="1"/>
    </xf>
    <xf numFmtId="165" fontId="25" fillId="3" borderId="4" xfId="0" applyNumberFormat="1" applyFont="1" applyFill="1" applyBorder="1" applyAlignment="1" applyProtection="1">
      <alignment horizontal="center" vertical="top" wrapText="1"/>
    </xf>
    <xf numFmtId="1" fontId="44" fillId="0" borderId="9" xfId="1" applyNumberFormat="1" applyFont="1" applyFill="1" applyBorder="1" applyAlignment="1" applyProtection="1">
      <alignment horizontal="left"/>
    </xf>
    <xf numFmtId="1" fontId="44" fillId="0" borderId="10" xfId="1" applyNumberFormat="1" applyFont="1" applyFill="1" applyBorder="1" applyAlignment="1" applyProtection="1">
      <alignment horizontal="left"/>
    </xf>
    <xf numFmtId="1" fontId="44" fillId="0" borderId="2" xfId="1" applyNumberFormat="1" applyFont="1" applyFill="1" applyBorder="1" applyAlignment="1" applyProtection="1">
      <alignment horizontal="left"/>
    </xf>
    <xf numFmtId="1" fontId="11" fillId="0" borderId="11" xfId="1" applyNumberFormat="1" applyFont="1" applyFill="1" applyBorder="1" applyAlignment="1" applyProtection="1">
      <alignment horizontal="left"/>
    </xf>
    <xf numFmtId="1" fontId="11" fillId="0" borderId="8" xfId="1" applyNumberFormat="1" applyFont="1" applyFill="1" applyBorder="1" applyAlignment="1" applyProtection="1">
      <alignment horizontal="left"/>
    </xf>
    <xf numFmtId="1" fontId="11" fillId="0" borderId="13" xfId="1" applyNumberFormat="1" applyFont="1" applyFill="1" applyBorder="1" applyAlignment="1" applyProtection="1">
      <alignment horizontal="left"/>
    </xf>
    <xf numFmtId="1" fontId="11" fillId="0" borderId="4" xfId="1" applyNumberFormat="1" applyFont="1" applyFill="1" applyBorder="1" applyAlignment="1" applyProtection="1">
      <alignment horizontal="center"/>
    </xf>
    <xf numFmtId="1" fontId="11" fillId="0" borderId="5" xfId="1" applyNumberFormat="1" applyFont="1" applyFill="1" applyBorder="1" applyAlignment="1" applyProtection="1">
      <alignment horizontal="center"/>
    </xf>
    <xf numFmtId="1" fontId="11" fillId="0" borderId="6" xfId="1" applyNumberFormat="1" applyFont="1" applyFill="1" applyBorder="1" applyAlignment="1" applyProtection="1">
      <alignment horizontal="center"/>
    </xf>
    <xf numFmtId="164" fontId="9" fillId="15" borderId="9" xfId="1" applyNumberFormat="1" applyFont="1" applyFill="1" applyBorder="1" applyAlignment="1" applyProtection="1">
      <alignment horizontal="left"/>
    </xf>
    <xf numFmtId="164" fontId="9" fillId="15" borderId="10" xfId="1" applyNumberFormat="1" applyFont="1" applyFill="1" applyBorder="1" applyAlignment="1" applyProtection="1">
      <alignment horizontal="left"/>
    </xf>
    <xf numFmtId="164" fontId="9" fillId="15" borderId="2" xfId="1" applyNumberFormat="1" applyFont="1" applyFill="1" applyBorder="1" applyAlignment="1" applyProtection="1">
      <alignment horizontal="left"/>
    </xf>
    <xf numFmtId="164" fontId="9" fillId="0" borderId="9" xfId="1" applyNumberFormat="1" applyFont="1" applyFill="1" applyBorder="1" applyAlignment="1" applyProtection="1">
      <alignment horizontal="left"/>
    </xf>
    <xf numFmtId="164" fontId="9" fillId="0" borderId="10" xfId="1" applyNumberFormat="1" applyFont="1" applyFill="1" applyBorder="1" applyAlignment="1" applyProtection="1">
      <alignment horizontal="left"/>
    </xf>
    <xf numFmtId="164" fontId="9" fillId="0" borderId="2" xfId="1" applyNumberFormat="1" applyFont="1" applyFill="1" applyBorder="1" applyAlignment="1" applyProtection="1">
      <alignment horizontal="left"/>
    </xf>
    <xf numFmtId="166" fontId="9" fillId="7" borderId="11" xfId="1" applyNumberFormat="1" applyFont="1" applyFill="1" applyBorder="1" applyAlignment="1" applyProtection="1">
      <alignment horizontal="center"/>
      <protection locked="0"/>
    </xf>
    <xf numFmtId="166" fontId="9" fillId="7" borderId="8" xfId="1" applyNumberFormat="1" applyFont="1" applyFill="1" applyBorder="1" applyAlignment="1" applyProtection="1">
      <alignment horizontal="center"/>
      <protection locked="0"/>
    </xf>
    <xf numFmtId="166" fontId="9" fillId="7" borderId="13" xfId="1" applyNumberFormat="1" applyFont="1" applyFill="1" applyBorder="1" applyAlignment="1" applyProtection="1">
      <alignment horizontal="center"/>
      <protection locked="0"/>
    </xf>
    <xf numFmtId="166" fontId="9" fillId="7" borderId="3" xfId="1" applyNumberFormat="1" applyFont="1" applyFill="1" applyBorder="1" applyAlignment="1" applyProtection="1">
      <alignment horizontal="center"/>
      <protection locked="0"/>
    </xf>
    <xf numFmtId="166" fontId="9" fillId="7" borderId="0" xfId="1" applyNumberFormat="1" applyFont="1" applyFill="1" applyBorder="1" applyAlignment="1" applyProtection="1">
      <alignment horizontal="center"/>
      <protection locked="0"/>
    </xf>
    <xf numFmtId="166" fontId="9" fillId="7" borderId="7" xfId="1" applyNumberFormat="1" applyFont="1" applyFill="1" applyBorder="1" applyAlignment="1" applyProtection="1">
      <alignment horizontal="center"/>
      <protection locked="0"/>
    </xf>
    <xf numFmtId="166" fontId="9" fillId="7" borderId="4" xfId="1" applyNumberFormat="1" applyFont="1" applyFill="1" applyBorder="1" applyAlignment="1" applyProtection="1">
      <alignment horizontal="center"/>
      <protection locked="0"/>
    </xf>
    <xf numFmtId="166" fontId="9" fillId="7" borderId="5" xfId="1" applyNumberFormat="1" applyFont="1" applyFill="1" applyBorder="1" applyAlignment="1" applyProtection="1">
      <alignment horizontal="center"/>
      <protection locked="0"/>
    </xf>
    <xf numFmtId="166" fontId="9" fillId="7" borderId="6" xfId="1" applyNumberFormat="1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left"/>
    </xf>
    <xf numFmtId="164" fontId="24" fillId="11" borderId="12" xfId="1" applyNumberFormat="1" applyFont="1" applyFill="1" applyBorder="1" applyAlignment="1" applyProtection="1">
      <alignment horizontal="left" vertical="top" wrapText="1"/>
    </xf>
    <xf numFmtId="165" fontId="11" fillId="0" borderId="9" xfId="3" applyNumberFormat="1" applyFont="1" applyFill="1" applyBorder="1" applyAlignment="1" applyProtection="1">
      <alignment horizontal="left"/>
    </xf>
    <xf numFmtId="165" fontId="11" fillId="0" borderId="10" xfId="3" applyNumberFormat="1" applyFont="1" applyFill="1" applyBorder="1" applyAlignment="1" applyProtection="1">
      <alignment horizontal="left"/>
    </xf>
    <xf numFmtId="166" fontId="11" fillId="0" borderId="0" xfId="1" applyNumberFormat="1" applyFont="1" applyFill="1" applyBorder="1" applyAlignment="1" applyProtection="1">
      <alignment horizontal="left"/>
      <protection locked="0"/>
    </xf>
    <xf numFmtId="165" fontId="11" fillId="0" borderId="2" xfId="3" applyNumberFormat="1" applyFont="1" applyFill="1" applyBorder="1" applyAlignment="1" applyProtection="1">
      <alignment horizontal="left"/>
    </xf>
    <xf numFmtId="164" fontId="24" fillId="11" borderId="10" xfId="1" applyNumberFormat="1" applyFont="1" applyFill="1" applyBorder="1" applyAlignment="1" applyProtection="1">
      <alignment horizontal="center" vertical="top" wrapText="1"/>
    </xf>
    <xf numFmtId="164" fontId="24" fillId="11" borderId="2" xfId="1" applyNumberFormat="1" applyFont="1" applyFill="1" applyBorder="1" applyAlignment="1" applyProtection="1">
      <alignment horizontal="center" vertical="top" wrapText="1"/>
    </xf>
    <xf numFmtId="166" fontId="11" fillId="0" borderId="9" xfId="1" applyNumberFormat="1" applyFont="1" applyFill="1" applyBorder="1" applyAlignment="1" applyProtection="1">
      <alignment horizontal="left"/>
    </xf>
    <xf numFmtId="166" fontId="11" fillId="0" borderId="10" xfId="1" applyNumberFormat="1" applyFont="1" applyFill="1" applyBorder="1" applyAlignment="1" applyProtection="1">
      <alignment horizontal="left"/>
    </xf>
    <xf numFmtId="166" fontId="11" fillId="0" borderId="2" xfId="1" applyNumberFormat="1" applyFont="1" applyFill="1" applyBorder="1" applyAlignment="1" applyProtection="1">
      <alignment horizontal="left"/>
    </xf>
    <xf numFmtId="0" fontId="21" fillId="3" borderId="9" xfId="0" applyFont="1" applyFill="1" applyBorder="1" applyAlignment="1" applyProtection="1">
      <alignment horizontal="center" vertical="top" wrapText="1"/>
    </xf>
    <xf numFmtId="0" fontId="21" fillId="3" borderId="10" xfId="0" applyFont="1" applyFill="1" applyBorder="1" applyAlignment="1" applyProtection="1">
      <alignment horizontal="center" vertical="top" wrapText="1"/>
    </xf>
    <xf numFmtId="0" fontId="21" fillId="3" borderId="2" xfId="0" applyFont="1" applyFill="1" applyBorder="1" applyAlignment="1" applyProtection="1">
      <alignment horizontal="center" vertical="top" wrapText="1"/>
    </xf>
    <xf numFmtId="0" fontId="25" fillId="3" borderId="9" xfId="1" applyNumberFormat="1" applyFont="1" applyFill="1" applyBorder="1" applyAlignment="1" applyProtection="1">
      <alignment horizontal="center" vertical="center"/>
    </xf>
    <xf numFmtId="0" fontId="25" fillId="3" borderId="10" xfId="1" applyNumberFormat="1" applyFont="1" applyFill="1" applyBorder="1" applyAlignment="1" applyProtection="1">
      <alignment horizontal="center" vertical="center"/>
    </xf>
    <xf numFmtId="0" fontId="25" fillId="3" borderId="2" xfId="1" applyNumberFormat="1" applyFont="1" applyFill="1" applyBorder="1" applyAlignment="1" applyProtection="1">
      <alignment horizontal="center" vertical="center"/>
    </xf>
    <xf numFmtId="164" fontId="9" fillId="3" borderId="9" xfId="1" applyNumberFormat="1" applyFont="1" applyFill="1" applyBorder="1" applyAlignment="1" applyProtection="1">
      <alignment horizontal="left" wrapText="1"/>
    </xf>
    <xf numFmtId="164" fontId="9" fillId="3" borderId="10" xfId="1" applyNumberFormat="1" applyFont="1" applyFill="1" applyBorder="1" applyAlignment="1" applyProtection="1">
      <alignment horizontal="left" wrapText="1"/>
    </xf>
    <xf numFmtId="164" fontId="9" fillId="3" borderId="2" xfId="1" applyNumberFormat="1" applyFont="1" applyFill="1" applyBorder="1" applyAlignment="1" applyProtection="1">
      <alignment horizontal="left" wrapText="1"/>
    </xf>
    <xf numFmtId="0" fontId="9" fillId="0" borderId="8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164" fontId="10" fillId="6" borderId="1" xfId="1" applyNumberFormat="1" applyFont="1" applyFill="1" applyBorder="1" applyAlignment="1" applyProtection="1">
      <alignment horizontal="left"/>
    </xf>
  </cellXfs>
  <cellStyles count="8">
    <cellStyle name="Comma" xfId="1" builtinId="3"/>
    <cellStyle name="Komma 2" xfId="2"/>
    <cellStyle name="Normal" xfId="0" builtinId="0"/>
    <cellStyle name="Normal 2" xfId="7"/>
    <cellStyle name="Percent" xfId="3" builtinId="5"/>
    <cellStyle name="Prozent 2" xfId="4"/>
    <cellStyle name="Prozent 2 2" xfId="6"/>
    <cellStyle name="Standard 2" xfId="5"/>
  </cellStyles>
  <dxfs count="0"/>
  <tableStyles count="0" defaultTableStyle="TableStyleMedium2" defaultPivotStyle="PivotStyleLight16"/>
  <colors>
    <mruColors>
      <color rgb="FF92D050"/>
      <color rgb="FF00FFFF"/>
      <color rgb="FFFF99FF"/>
      <color rgb="FFFFCC00"/>
      <color rgb="FFFFBC15"/>
      <color rgb="FF6AFD2F"/>
      <color rgb="FFEAFA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de-CH" baseline="0"/>
              <a:t>Plani i </a:t>
            </a:r>
            <a:r>
              <a:rPr lang="de-CH" sz="1800" b="1" i="0" u="none" strike="noStrike" baseline="0">
                <a:effectLst/>
              </a:rPr>
              <a:t>Amortizimit t</a:t>
            </a:r>
            <a:r>
              <a:rPr lang="sq-AL" sz="1800" b="1" i="0" u="none" strike="noStrike" baseline="0">
                <a:effectLst/>
              </a:rPr>
              <a:t>ë Detyrimeve të Prapambeturave </a:t>
            </a:r>
            <a:endParaRPr lang="de-CH"/>
          </a:p>
        </c:rich>
      </c:tx>
      <c:layout/>
    </c:title>
    <c:plotArea>
      <c:layout>
        <c:manualLayout>
          <c:layoutTarget val="inner"/>
          <c:xMode val="edge"/>
          <c:yMode val="edge"/>
          <c:x val="2.7560386351033708E-2"/>
          <c:y val="8.2172711158963449E-2"/>
          <c:w val="0.93963247979246856"/>
          <c:h val="0.8088399037211413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BEF-41FB-B755-A9958744A665}"/>
              </c:ext>
            </c:extLst>
          </c:dPt>
          <c:dPt>
            <c:idx val="2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EF-41FB-B755-A9958744A665}"/>
              </c:ext>
            </c:extLst>
          </c:dPt>
          <c:dPt>
            <c:idx val="4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EF-41FB-B755-A9958744A665}"/>
              </c:ext>
            </c:extLst>
          </c:dPt>
          <c:dPt>
            <c:idx val="6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BEF-41FB-B755-A9958744A665}"/>
              </c:ext>
            </c:extLst>
          </c:dPt>
          <c:cat>
            <c:multiLvlStrRef>
              <c:f>'(F12) Plani i Amort. Detyrimeve'!$B$5:$H$6</c:f>
              <c:multiLvlStrCache>
                <c:ptCount val="7"/>
                <c:lvl>
                  <c:pt idx="0">
                    <c:v>#REF!</c:v>
                  </c:pt>
                  <c:pt idx="1">
                    <c:v>#REF!</c:v>
                  </c:pt>
                  <c:pt idx="2">
                    <c:v>#REF!</c:v>
                  </c:pt>
                  <c:pt idx="3">
                    <c:v>#REF!</c:v>
                  </c:pt>
                  <c:pt idx="4">
                    <c:v>#REF!</c:v>
                  </c:pt>
                  <c:pt idx="5">
                    <c:v>#REF!</c:v>
                  </c:pt>
                  <c:pt idx="6">
                    <c:v>#REF!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2023</c:v>
                  </c:pt>
                </c:lvl>
              </c:multiLvlStrCache>
            </c:multiLvlStrRef>
          </c:cat>
          <c:val>
            <c:numRef>
              <c:f>'(F12) Plani i Amort. Detyrimeve'!$B$7:$H$7</c:f>
              <c:numCache>
                <c:formatCode>0</c:formatCode>
                <c:ptCount val="7"/>
                <c:pt idx="0">
                  <c:v>7953101</c:v>
                </c:pt>
                <c:pt idx="1">
                  <c:v>13458022</c:v>
                </c:pt>
                <c:pt idx="2">
                  <c:v>1335976</c:v>
                </c:pt>
                <c:pt idx="3">
                  <c:v>4000000</c:v>
                </c:pt>
                <c:pt idx="4">
                  <c:v>1335976</c:v>
                </c:pt>
                <c:pt idx="5">
                  <c:v>4000000</c:v>
                </c:pt>
                <c:pt idx="6">
                  <c:v>1335976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EF-41FB-B755-A9958744A665}"/>
            </c:ext>
          </c:extLst>
        </c:ser>
        <c:axId val="128425344"/>
        <c:axId val="128431232"/>
      </c:barChart>
      <c:catAx>
        <c:axId val="12842534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8431232"/>
        <c:crosses val="autoZero"/>
        <c:auto val="1"/>
        <c:lblAlgn val="ctr"/>
        <c:lblOffset val="100"/>
      </c:catAx>
      <c:valAx>
        <c:axId val="128431232"/>
        <c:scaling>
          <c:orientation val="minMax"/>
        </c:scaling>
        <c:axPos val="l"/>
        <c:majorGridlines/>
        <c:numFmt formatCode="0" sourceLinked="1"/>
        <c:tickLblPos val="nextTo"/>
        <c:crossAx val="128425344"/>
        <c:crosses val="autoZero"/>
        <c:crossBetween val="between"/>
      </c:valAx>
    </c:plotArea>
    <c:plotVisOnly val="1"/>
    <c:dispBlanksAs val="gap"/>
  </c:chart>
  <c:printSettings>
    <c:headerFooter>
      <c:oddHeader>&amp;LMEDIUM TERM BUDGET PLAN&amp;ZVersion 04.17&amp;R&amp;B</c:oddHeader>
    </c:headerFooter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46002609748367157"/>
          <c:y val="2.9939012382690852E-2"/>
          <c:w val="0.52800941408426361"/>
          <c:h val="0.90684795419609565"/>
        </c:manualLayout>
      </c:layout>
      <c:barChart>
        <c:barDir val="bar"/>
        <c:grouping val="clustered"/>
        <c:ser>
          <c:idx val="9"/>
          <c:order val="0"/>
          <c:tx>
            <c:strRef>
              <c:f>'(F16) Grafiku shpenz. kapitale'!$D$3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'(F16) Grafiku shpenz. kapitale'!$C$4:$C$30</c:f>
              <c:numCache>
                <c:formatCode>_ * #,##0_ ;_ * \-#,##0_ ;_ * "-"??_ ;_ @_ 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'(F16) Grafiku shpenz. kapitale'!$D$4:$D$30</c:f>
              <c:numCache>
                <c:formatCode>_ * #,##0_ ;_ * \-#,##0_ ;_ * "-"??_ ;_ @_ </c:formatCode>
                <c:ptCount val="27"/>
                <c:pt idx="0">
                  <c:v>63988</c:v>
                </c:pt>
                <c:pt idx="1">
                  <c:v>0</c:v>
                </c:pt>
                <c:pt idx="2">
                  <c:v>0</c:v>
                </c:pt>
                <c:pt idx="3">
                  <c:v>120</c:v>
                </c:pt>
                <c:pt idx="4">
                  <c:v>0</c:v>
                </c:pt>
                <c:pt idx="5">
                  <c:v>0</c:v>
                </c:pt>
                <c:pt idx="6">
                  <c:v>13494</c:v>
                </c:pt>
                <c:pt idx="7">
                  <c:v>34956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17-42C9-BC9D-D5AC217090F8}"/>
            </c:ext>
          </c:extLst>
        </c:ser>
        <c:ser>
          <c:idx val="13"/>
          <c:order val="1"/>
          <c:tx>
            <c:strRef>
              <c:f>'(F16) Grafiku shpenz. kapitale'!$E$3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'(F16) Grafiku shpenz. kapitale'!$C$4:$C$30</c:f>
              <c:numCache>
                <c:formatCode>_ * #,##0_ ;_ * \-#,##0_ ;_ * "-"??_ ;_ @_ 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'(F16) Grafiku shpenz. kapitale'!$E$4:$E$30</c:f>
              <c:numCache>
                <c:formatCode>_ * #,##0_ ;_ * \-#,##0_ ;_ * "-"??_ ;_ @_ </c:formatCode>
                <c:ptCount val="27"/>
                <c:pt idx="0">
                  <c:v>52282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35243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417-42C9-BC9D-D5AC217090F8}"/>
            </c:ext>
          </c:extLst>
        </c:ser>
        <c:ser>
          <c:idx val="2"/>
          <c:order val="2"/>
          <c:tx>
            <c:strRef>
              <c:f>'(F16) Grafiku shpenz. kapitale'!$F$3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numRef>
              <c:f>'(F16) Grafiku shpenz. kapitale'!$C$4:$C$30</c:f>
              <c:numCache>
                <c:formatCode>_ * #,##0_ ;_ * \-#,##0_ ;_ * "-"??_ ;_ @_ 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'(F16) Grafiku shpenz. kapitale'!$F$4:$F$30</c:f>
              <c:numCache>
                <c:formatCode>_ * #,##0_ ;_ * \-#,##0_ ;_ * "-"??_ ;_ @_ </c:formatCode>
                <c:ptCount val="27"/>
                <c:pt idx="0">
                  <c:v>2327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32490</c:v>
                </c:pt>
                <c:pt idx="15">
                  <c:v>117640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85-4F1A-95EE-29D940A1F682}"/>
            </c:ext>
          </c:extLst>
        </c:ser>
        <c:ser>
          <c:idx val="0"/>
          <c:order val="3"/>
          <c:tx>
            <c:strRef>
              <c:f>'(F16) Grafiku shpenz. kapitale'!$G$3</c:f>
              <c:strCache>
                <c:ptCount val="1"/>
                <c:pt idx="0">
                  <c:v>2021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'(F16) Grafiku shpenz. kapitale'!$C$4:$C$30</c:f>
              <c:numCache>
                <c:formatCode>_ * #,##0_ ;_ * \-#,##0_ ;_ * "-"??_ ;_ @_ 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'(F16) Grafiku shpenz. kapitale'!$G$4:$G$30</c:f>
              <c:numCache>
                <c:formatCode>_(* #,##0_);_(* \(#,##0\);_(*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D-45A3-A2C7-7335445130A8}"/>
            </c:ext>
          </c:extLst>
        </c:ser>
        <c:ser>
          <c:idx val="1"/>
          <c:order val="4"/>
          <c:tx>
            <c:strRef>
              <c:f>'(F16) Grafiku shpenz. kapitale'!$H$3</c:f>
              <c:strCache>
                <c:ptCount val="1"/>
                <c:pt idx="0">
                  <c:v>2022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numRef>
              <c:f>'(F16) Grafiku shpenz. kapitale'!$C$4:$C$30</c:f>
              <c:numCache>
                <c:formatCode>_ * #,##0_ ;_ * \-#,##0_ ;_ * "-"??_ ;_ @_ 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'(F16) Grafiku shpenz. kapitale'!$H$4:$H$30</c:f>
              <c:numCache>
                <c:formatCode>_(* #,##0_);_(* \(#,##0\);_(*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D-45A3-A2C7-7335445130A8}"/>
            </c:ext>
          </c:extLst>
        </c:ser>
        <c:ser>
          <c:idx val="3"/>
          <c:order val="5"/>
          <c:tx>
            <c:strRef>
              <c:f>'(F16) Grafiku shpenz. kapitale'!$I$3</c:f>
              <c:strCache>
                <c:ptCount val="1"/>
                <c:pt idx="0">
                  <c:v>2023 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numRef>
              <c:f>'(F16) Grafiku shpenz. kapitale'!$C$4:$C$30</c:f>
              <c:numCache>
                <c:formatCode>_ * #,##0_ ;_ * \-#,##0_ ;_ * "-"??_ ;_ @_ 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'(F16) Grafiku shpenz. kapitale'!$I$4:$I$30</c:f>
              <c:numCache>
                <c:formatCode>_(* #,##0_);_(* \(#,##0\);_(*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ED-45A3-A2C7-7335445130A8}"/>
            </c:ext>
          </c:extLst>
        </c:ser>
        <c:axId val="128778240"/>
        <c:axId val="128779776"/>
      </c:barChart>
      <c:catAx>
        <c:axId val="128778240"/>
        <c:scaling>
          <c:orientation val="maxMin"/>
        </c:scaling>
        <c:axPos val="l"/>
        <c:numFmt formatCode="_ * #,##0_ ;_ * \-#,##0_ ;_ * &quot;-&quot;??_ ;_ @_ " sourceLinked="1"/>
        <c:tickLblPos val="low"/>
        <c:txPr>
          <a:bodyPr rot="0" vert="horz"/>
          <a:lstStyle/>
          <a:p>
            <a:pPr>
              <a:defRPr lang="de-CH" b="0"/>
            </a:pPr>
            <a:endParaRPr lang="en-US"/>
          </a:p>
        </c:txPr>
        <c:crossAx val="128779776"/>
        <c:crosses val="autoZero"/>
        <c:auto val="1"/>
        <c:lblAlgn val="ctr"/>
        <c:lblOffset val="100"/>
      </c:catAx>
      <c:valAx>
        <c:axId val="128779776"/>
        <c:scaling>
          <c:orientation val="minMax"/>
        </c:scaling>
        <c:axPos val="t"/>
        <c:majorGridlines/>
        <c:numFmt formatCode="_ * #,##0_ ;_ * \-#,##0_ ;_ * &quot;-&quot;??_ ;_ @_ " sourceLinked="1"/>
        <c:tickLblPos val="nextTo"/>
        <c:txPr>
          <a:bodyPr anchor="ctr" anchorCtr="1"/>
          <a:lstStyle/>
          <a:p>
            <a:pPr>
              <a:defRPr lang="de-CH"/>
            </a:pPr>
            <a:endParaRPr lang="en-US"/>
          </a:p>
        </c:txPr>
        <c:crossAx val="128778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788845009204768"/>
          <c:y val="0.95857203078219999"/>
          <c:w val="0.48858275825717917"/>
          <c:h val="3.204930567735411E-2"/>
        </c:manualLayout>
      </c:layout>
      <c:txPr>
        <a:bodyPr/>
        <a:lstStyle/>
        <a:p>
          <a:pPr>
            <a:defRPr lang="de-CH" sz="1200" b="1"/>
          </a:pPr>
          <a:endParaRPr lang="en-US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57488</xdr:rowOff>
    </xdr:from>
    <xdr:to>
      <xdr:col>8</xdr:col>
      <xdr:colOff>685800</xdr:colOff>
      <xdr:row>35</xdr:row>
      <xdr:rowOff>83681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97325</xdr:rowOff>
    </xdr:from>
    <xdr:to>
      <xdr:col>12</xdr:col>
      <xdr:colOff>409575</xdr:colOff>
      <xdr:row>49</xdr:row>
      <xdr:rowOff>104776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39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ira.ferraj/AppData/Local/Microsoft/Windows/INetCache/Content.Outlook/C6XGI3JX/Documents%20and%20Settings/DenadaTB/Desktop/PBA%202019-2021/FPT%20Bashkia%20Kor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A1) Titulli"/>
      <sheetName val="(B1) Informacion ipërgjithshëm "/>
      <sheetName val="(B2) Struktura Organizative"/>
      <sheetName val="(B3) Struktura Funksionale"/>
      <sheetName val="(C1) Shpenzimet vitet e kaluara"/>
      <sheetName val="(C1b)Shpenzimet vitet e kaluar "/>
      <sheetName val="(C2) Burimet viti kaluar"/>
      <sheetName val="(C3) Detyrimet e prapambetura"/>
      <sheetName val="(C4) Trashëgimi me destinacion"/>
      <sheetName val="(C5) Angazhimet"/>
      <sheetName val="(D1) Tavanet"/>
      <sheetName val="(D2) Llogaritjet makroekonomike"/>
      <sheetName val="(E1) Vlerësimi i burimeve"/>
      <sheetName val="(E2) Kontrolli Besueshmërisë"/>
      <sheetName val="KB 01"/>
      <sheetName val="KB 02"/>
      <sheetName val="KB 03"/>
      <sheetName val="KB 04"/>
      <sheetName val="KB 05"/>
      <sheetName val="KB 06"/>
      <sheetName val="KB 07"/>
      <sheetName val="KB 08"/>
      <sheetName val="KB 09"/>
      <sheetName val="KB 10"/>
      <sheetName val="KB 11"/>
      <sheetName val="KB 12"/>
      <sheetName val="KB 13"/>
      <sheetName val="KB 14"/>
      <sheetName val="KB 15"/>
      <sheetName val="KB 16"/>
      <sheetName val="KB 17"/>
      <sheetName val="KB 18"/>
      <sheetName val="KB 19"/>
      <sheetName val="KB 20"/>
      <sheetName val="KB 21"/>
      <sheetName val="KB 22"/>
      <sheetName val="KB 23"/>
      <sheetName val="KB 24"/>
      <sheetName val="KB 25"/>
      <sheetName val="KB 26"/>
      <sheetName val="KB 27"/>
      <sheetName val="KB 28"/>
      <sheetName val="KB 29"/>
      <sheetName val="(F1) Burimet buxhetore"/>
      <sheetName val="(F2) Shpenzimet sipas prog. b"/>
      <sheetName val="(F3) Grafiku shpenz.prog.b"/>
      <sheetName val="(F4) Shpenzimet sipas prog. net"/>
      <sheetName val="(F5) Grafiku shpenz.prog.n"/>
      <sheetName val="(F6) Shpenzimet sipas sektorit"/>
      <sheetName val=" (F7) Grafiku shpenz.sektorit b"/>
      <sheetName val="(F8) Shpenzimet sipas aktivitet"/>
      <sheetName val="(F9) Grafiku shpenz.aktivitet"/>
      <sheetName val="(F10) Shpenzimet klasifik. ekon"/>
      <sheetName val="(F11) Grafiku shpenz.klas.ekon"/>
      <sheetName val="(F12) Detyrimet e prapambetura"/>
      <sheetName val="(F13) Përmbledhja"/>
      <sheetName val="(F14) Treguesit"/>
      <sheetName val="(F15) Shpenzimet kapitale"/>
      <sheetName val="(F16) Grafiku shpenz. kapitale"/>
      <sheetName val="(G1) Fjalori"/>
      <sheetName val="(G3) Fjalori"/>
      <sheetName val="(G2) Fjalori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0">
          <cell r="D17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44">
          <cell r="A344" t="str">
            <v>Rritja e pritshme e vëllimit të aktiviteteve në %</v>
          </cell>
        </row>
        <row r="350">
          <cell r="A350" t="str">
            <v>Rritja e tarifës për njësi %</v>
          </cell>
        </row>
        <row r="351">
          <cell r="A351" t="str">
            <v>Vlerësimi i të Ardhurave</v>
          </cell>
        </row>
        <row r="354">
          <cell r="A354" t="str">
            <v>Përmirësimi i përdorimit të potencialit të tarifës në %</v>
          </cell>
        </row>
        <row r="355">
          <cell r="A355" t="str">
            <v>Vlerësimi i impaktit të ndyshimeve ligjore në %</v>
          </cell>
        </row>
      </sheetData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5DD749"/>
    <pageSetUpPr fitToPage="1"/>
  </sheetPr>
  <dimension ref="A1:I44"/>
  <sheetViews>
    <sheetView showGridLines="0" topLeftCell="A5" zoomScaleNormal="100" workbookViewId="0">
      <selection activeCell="E35" sqref="E35"/>
    </sheetView>
  </sheetViews>
  <sheetFormatPr defaultColWidth="9.140625" defaultRowHeight="12.75"/>
  <cols>
    <col min="1" max="1" width="23.7109375" style="4" customWidth="1"/>
    <col min="2" max="2" width="10.42578125" style="4" customWidth="1"/>
    <col min="3" max="3" width="23.85546875" style="30" customWidth="1"/>
    <col min="4" max="4" width="8.85546875" style="4" customWidth="1"/>
    <col min="5" max="6" width="8.85546875" style="30" customWidth="1"/>
    <col min="7" max="16384" width="9.140625" style="4"/>
  </cols>
  <sheetData>
    <row r="1" spans="4:9">
      <c r="D1" s="527" t="str">
        <f>'(B1)Informacion i përgjithshëm '!B12</f>
        <v>BASHKIA FINIQ</v>
      </c>
      <c r="E1" s="528"/>
      <c r="F1" s="529"/>
    </row>
    <row r="2" spans="4:9" s="5" customFormat="1">
      <c r="D2" s="527" t="str">
        <f>'(B1)Informacion i përgjithshëm '!B13</f>
        <v>LEFTERIA MEKSHI</v>
      </c>
      <c r="E2" s="528"/>
      <c r="F2" s="529"/>
      <c r="G2" s="9"/>
      <c r="H2" s="9"/>
      <c r="I2" s="9"/>
    </row>
    <row r="3" spans="4:9" s="31" customFormat="1" ht="12.75" customHeight="1">
      <c r="D3" s="527">
        <f>'(B1)Informacion i përgjithshëm '!B14</f>
        <v>0</v>
      </c>
      <c r="E3" s="528"/>
      <c r="F3" s="529"/>
    </row>
    <row r="4" spans="4:9" s="31" customFormat="1" ht="12.75" customHeight="1">
      <c r="D4" s="106">
        <f>'(B1)Informacion i përgjithshëm '!B15</f>
        <v>9716</v>
      </c>
      <c r="E4" s="107" t="str">
        <f>'(B1)Informacion i përgjithshëm '!B16</f>
        <v>FINIQ</v>
      </c>
      <c r="F4" s="108"/>
    </row>
    <row r="5" spans="4:9" s="32" customFormat="1"/>
    <row r="20" spans="1:6" s="56" customFormat="1" ht="21">
      <c r="A20" s="533" t="e">
        <f>#REF!</f>
        <v>#REF!</v>
      </c>
      <c r="B20" s="534"/>
      <c r="C20" s="534"/>
      <c r="D20" s="534"/>
      <c r="E20" s="534"/>
      <c r="F20" s="535"/>
    </row>
    <row r="21" spans="1:6" s="56" customFormat="1" ht="21">
      <c r="A21" s="530" t="str">
        <f>'(B1)Informacion i përgjithshëm '!B8&amp;"-"&amp;'(B1)Informacion i përgjithshëm '!B10</f>
        <v>2021-2023</v>
      </c>
      <c r="B21" s="531"/>
      <c r="C21" s="531"/>
      <c r="D21" s="531"/>
      <c r="E21" s="531"/>
      <c r="F21" s="532"/>
    </row>
    <row r="22" spans="1:6" s="56" customFormat="1" ht="21">
      <c r="A22" s="520" t="str">
        <f>'(B1)Informacion i përgjithshëm '!B12</f>
        <v>BASHKIA FINIQ</v>
      </c>
      <c r="B22" s="521"/>
      <c r="C22" s="521"/>
      <c r="D22" s="521"/>
      <c r="E22" s="521"/>
      <c r="F22" s="522"/>
    </row>
    <row r="23" spans="1:6">
      <c r="C23" s="4"/>
      <c r="E23" s="4"/>
      <c r="F23" s="4"/>
    </row>
    <row r="24" spans="1:6">
      <c r="C24" s="4"/>
      <c r="E24" s="4"/>
      <c r="F24" s="4"/>
    </row>
    <row r="38" spans="1:6">
      <c r="A38" s="518" t="e">
        <f>#REF!</f>
        <v>#REF!</v>
      </c>
      <c r="B38" s="519"/>
      <c r="C38" s="11"/>
      <c r="D38" s="11"/>
      <c r="E38" s="11"/>
      <c r="F38" s="11"/>
    </row>
    <row r="39" spans="1:6" s="61" customFormat="1">
      <c r="A39" s="101" t="e">
        <f>#REF!</f>
        <v>#REF!</v>
      </c>
      <c r="B39" s="217">
        <f>'(B1)Informacion i përgjithshëm '!B5</f>
        <v>2018</v>
      </c>
      <c r="C39" s="11"/>
      <c r="D39" s="11"/>
      <c r="E39" s="11"/>
      <c r="F39" s="11"/>
    </row>
    <row r="40" spans="1:6">
      <c r="A40" s="78" t="e">
        <f>#REF!</f>
        <v>#REF!</v>
      </c>
      <c r="B40" s="217">
        <f>'(B1)Informacion i përgjithshëm '!B6</f>
        <v>2019</v>
      </c>
      <c r="C40" s="11"/>
      <c r="D40" s="11"/>
      <c r="E40" s="11"/>
      <c r="F40" s="11"/>
    </row>
    <row r="41" spans="1:6">
      <c r="A41" s="101" t="e">
        <f>#REF!</f>
        <v>#REF!</v>
      </c>
      <c r="B41" s="217">
        <f>'(B1)Informacion i përgjithshëm '!B7</f>
        <v>2020</v>
      </c>
      <c r="C41" s="33"/>
      <c r="D41" s="11"/>
      <c r="E41" s="11"/>
      <c r="F41" s="11"/>
    </row>
    <row r="42" spans="1:6">
      <c r="A42" s="101" t="e">
        <f>#REF!</f>
        <v>#REF!</v>
      </c>
      <c r="B42" s="218">
        <f>'(B1)Informacion i përgjithshëm '!$B8</f>
        <v>2021</v>
      </c>
      <c r="C42" s="18"/>
      <c r="D42" s="8"/>
      <c r="E42" s="33"/>
      <c r="F42" s="33"/>
    </row>
    <row r="43" spans="1:6">
      <c r="A43" s="101" t="e">
        <f>#REF!</f>
        <v>#REF!</v>
      </c>
      <c r="B43" s="218">
        <f>'(B1)Informacion i përgjithshëm '!$B9</f>
        <v>2022</v>
      </c>
      <c r="C43" s="33"/>
      <c r="D43" s="518" t="e">
        <f>#REF!</f>
        <v>#REF!</v>
      </c>
      <c r="E43" s="526"/>
      <c r="F43" s="519"/>
    </row>
    <row r="44" spans="1:6">
      <c r="A44" s="101" t="e">
        <f>#REF!</f>
        <v>#REF!</v>
      </c>
      <c r="B44" s="218">
        <f>'(B1)Informacion i përgjithshëm '!$B10</f>
        <v>2023</v>
      </c>
      <c r="D44" s="523" t="s">
        <v>158</v>
      </c>
      <c r="E44" s="524"/>
      <c r="F44" s="525"/>
    </row>
  </sheetData>
  <sheetProtection algorithmName="SHA-512" hashValue="JASKakQz7fa3URxynTAQgTrhvZlqvhOSBUDRYPn+Da+TeylEbky8QPRCLF0xfsYKDN/k3aN81+YYuM0pUDzjGQ==" saltValue="YPIyeg32ozCwcKN0bGCi5A==" spinCount="100000" sheet="1" objects="1" scenarios="1" selectLockedCells="1"/>
  <dataConsolidate/>
  <mergeCells count="9">
    <mergeCell ref="A38:B38"/>
    <mergeCell ref="A22:F22"/>
    <mergeCell ref="D44:F44"/>
    <mergeCell ref="D43:F43"/>
    <mergeCell ref="D1:F1"/>
    <mergeCell ref="D2:F2"/>
    <mergeCell ref="A21:F21"/>
    <mergeCell ref="A20:F20"/>
    <mergeCell ref="D3:F3"/>
  </mergeCells>
  <pageMargins left="0.78740157480314965" right="0.70866141732283472" top="0.98425196850393704" bottom="0.78740157480314965" header="0.43307086614173229" footer="0.31496062992125984"/>
  <pageSetup paperSize="9" fitToHeight="0" orientation="portrait" r:id="rId1"/>
  <headerFooter>
    <oddHeader>&amp;LPROGRAMI BUXHETOR AFATMESËM
&amp;C&amp;8 28 Shkurt 2019&amp;R&amp;A</oddHeader>
    <oddFooter>&amp;L&amp;8Copyright for Albania: Ministry of Finance and Economy / Local Finance Directory&amp;R1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>
    <tabColor theme="9"/>
    <pageSetUpPr fitToPage="1"/>
  </sheetPr>
  <dimension ref="A1:AG153"/>
  <sheetViews>
    <sheetView showGridLines="0" topLeftCell="E7" zoomScale="85" zoomScaleNormal="85" workbookViewId="0">
      <selection activeCell="V9" sqref="V9"/>
    </sheetView>
  </sheetViews>
  <sheetFormatPr defaultColWidth="4.140625" defaultRowHeight="12.75"/>
  <cols>
    <col min="1" max="1" width="9" style="67" customWidth="1"/>
    <col min="2" max="2" width="20.28515625" style="67" customWidth="1"/>
    <col min="3" max="3" width="52.7109375" style="67" customWidth="1"/>
    <col min="4" max="4" width="11.28515625" style="68" customWidth="1"/>
    <col min="5" max="5" width="11.28515625" style="67" customWidth="1"/>
    <col min="6" max="6" width="11.28515625" style="67" customWidth="1" collapsed="1"/>
    <col min="7" max="7" width="5.7109375" style="67" bestFit="1" customWidth="1"/>
    <col min="8" max="8" width="5.7109375" style="67" customWidth="1"/>
    <col min="9" max="9" width="7.140625" style="67" bestFit="1" customWidth="1"/>
    <col min="10" max="10" width="5.85546875" style="67" bestFit="1" customWidth="1"/>
    <col min="11" max="11" width="6.28515625" style="67" customWidth="1"/>
    <col min="12" max="12" width="5.7109375" style="67" bestFit="1" customWidth="1"/>
    <col min="13" max="13" width="5.7109375" style="67" customWidth="1"/>
    <col min="14" max="14" width="9.7109375" style="67" bestFit="1" customWidth="1"/>
    <col min="15" max="15" width="11.5703125" style="67" customWidth="1"/>
    <col min="16" max="16" width="5.28515625" style="67" bestFit="1" customWidth="1"/>
    <col min="17" max="17" width="5.140625" style="67" customWidth="1"/>
    <col min="18" max="18" width="5.85546875" style="67" bestFit="1" customWidth="1"/>
    <col min="19" max="19" width="5.140625" style="67" bestFit="1" customWidth="1"/>
    <col min="20" max="20" width="6" style="67" customWidth="1"/>
    <col min="21" max="21" width="5.85546875" style="67" customWidth="1"/>
    <col min="22" max="22" width="5.140625" style="67" customWidth="1"/>
    <col min="23" max="23" width="7.28515625" style="67" bestFit="1" customWidth="1"/>
    <col min="24" max="24" width="11.5703125" style="67" customWidth="1"/>
    <col min="25" max="25" width="5.28515625" style="67" bestFit="1" customWidth="1"/>
    <col min="26" max="26" width="5.140625" style="67" customWidth="1"/>
    <col min="27" max="28" width="5.85546875" style="67" bestFit="1" customWidth="1"/>
    <col min="29" max="29" width="7.140625" style="67" bestFit="1" customWidth="1"/>
    <col min="30" max="30" width="5.140625" style="67" bestFit="1" customWidth="1"/>
    <col min="31" max="31" width="5.140625" style="67" customWidth="1"/>
    <col min="32" max="32" width="6.28515625" style="67" bestFit="1" customWidth="1"/>
    <col min="33" max="197" width="11.5703125" style="67" customWidth="1"/>
    <col min="198" max="198" width="3.85546875" style="67" customWidth="1"/>
    <col min="199" max="199" width="22" style="67" customWidth="1"/>
    <col min="200" max="202" width="4.140625" style="67" customWidth="1"/>
    <col min="203" max="203" width="5.85546875" style="67" customWidth="1"/>
    <col min="204" max="204" width="4.140625" style="67" customWidth="1"/>
    <col min="205" max="205" width="0.85546875" style="67" customWidth="1"/>
    <col min="206" max="206" width="5.85546875" style="67" customWidth="1"/>
    <col min="207" max="207" width="4.140625" style="67" customWidth="1"/>
    <col min="208" max="208" width="0.85546875" style="67" customWidth="1"/>
    <col min="209" max="209" width="5.85546875" style="67" customWidth="1"/>
    <col min="210" max="210" width="4.140625" style="67" customWidth="1"/>
    <col min="211" max="211" width="0.85546875" style="67" customWidth="1"/>
    <col min="212" max="212" width="5.85546875" style="67" customWidth="1"/>
    <col min="213" max="16384" width="4.140625" style="67"/>
  </cols>
  <sheetData>
    <row r="1" spans="1:33" s="139" customFormat="1" ht="15" customHeight="1">
      <c r="A1" s="605" t="e">
        <f>#REF!</f>
        <v>#REF!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7"/>
    </row>
    <row r="2" spans="1:33" s="139" customFormat="1">
      <c r="D2" s="140"/>
    </row>
    <row r="3" spans="1:33" s="139" customFormat="1" ht="21">
      <c r="A3" s="549" t="e">
        <f>#REF!</f>
        <v>#REF!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1"/>
    </row>
    <row r="4" spans="1:33" s="136" customFormat="1">
      <c r="B4" s="141"/>
      <c r="C4" s="141"/>
    </row>
    <row r="5" spans="1:33" s="139" customFormat="1" ht="17.25" customHeight="1">
      <c r="D5" s="142">
        <f>'(B1)Informacion i përgjithshëm '!B5</f>
        <v>2018</v>
      </c>
      <c r="E5" s="142">
        <f>'(B1)Informacion i përgjithshëm '!B6</f>
        <v>2019</v>
      </c>
      <c r="F5" s="142">
        <f>'(B1)Informacion i përgjithshëm '!B7</f>
        <v>2020</v>
      </c>
      <c r="G5" s="608">
        <f>'(A1) Titulli'!B42</f>
        <v>2021</v>
      </c>
      <c r="H5" s="609"/>
      <c r="I5" s="609"/>
      <c r="J5" s="609"/>
      <c r="K5" s="609"/>
      <c r="L5" s="609"/>
      <c r="M5" s="609"/>
      <c r="N5" s="609"/>
      <c r="O5" s="610"/>
      <c r="P5" s="608">
        <f>'(A1) Titulli'!B43</f>
        <v>2022</v>
      </c>
      <c r="Q5" s="609"/>
      <c r="R5" s="609"/>
      <c r="S5" s="609"/>
      <c r="T5" s="609"/>
      <c r="U5" s="609"/>
      <c r="V5" s="609"/>
      <c r="W5" s="609"/>
      <c r="X5" s="609"/>
      <c r="Y5" s="608">
        <f>'(A1) Titulli'!B44</f>
        <v>2023</v>
      </c>
      <c r="Z5" s="609"/>
      <c r="AA5" s="609"/>
      <c r="AB5" s="609"/>
      <c r="AC5" s="609"/>
      <c r="AD5" s="609"/>
      <c r="AE5" s="609"/>
      <c r="AF5" s="609"/>
      <c r="AG5" s="610"/>
    </row>
    <row r="6" spans="1:33" s="144" customFormat="1" ht="101.25">
      <c r="B6" s="143"/>
      <c r="C6" s="143"/>
      <c r="D6" s="183" t="e">
        <f>'(B1)Informacion i përgjithshëm '!A5</f>
        <v>#REF!</v>
      </c>
      <c r="E6" s="183" t="e">
        <f>#REF!</f>
        <v>#REF!</v>
      </c>
      <c r="F6" s="184" t="e">
        <f>#REF!</f>
        <v>#REF!</v>
      </c>
      <c r="G6" s="21" t="e">
        <f>#REF!</f>
        <v>#REF!</v>
      </c>
      <c r="H6" s="21" t="e">
        <f>#REF!</f>
        <v>#REF!</v>
      </c>
      <c r="I6" s="21" t="e">
        <f>#REF!</f>
        <v>#REF!</v>
      </c>
      <c r="J6" s="21" t="e">
        <f>#REF!</f>
        <v>#REF!</v>
      </c>
      <c r="K6" s="21" t="e">
        <f>#REF!</f>
        <v>#REF!</v>
      </c>
      <c r="L6" s="21" t="e">
        <f>#REF!</f>
        <v>#REF!</v>
      </c>
      <c r="M6" s="21" t="e">
        <f>#REF!</f>
        <v>#REF!</v>
      </c>
      <c r="N6" s="21" t="e">
        <f>#REF!</f>
        <v>#REF!</v>
      </c>
      <c r="P6" s="21" t="e">
        <f t="shared" ref="P6:W6" si="0">G6</f>
        <v>#REF!</v>
      </c>
      <c r="Q6" s="21" t="e">
        <f t="shared" si="0"/>
        <v>#REF!</v>
      </c>
      <c r="R6" s="21" t="e">
        <f t="shared" si="0"/>
        <v>#REF!</v>
      </c>
      <c r="S6" s="21" t="e">
        <f t="shared" si="0"/>
        <v>#REF!</v>
      </c>
      <c r="T6" s="21" t="e">
        <f t="shared" si="0"/>
        <v>#REF!</v>
      </c>
      <c r="U6" s="21" t="e">
        <f t="shared" si="0"/>
        <v>#REF!</v>
      </c>
      <c r="V6" s="21" t="e">
        <f t="shared" si="0"/>
        <v>#REF!</v>
      </c>
      <c r="W6" s="21" t="e">
        <f t="shared" si="0"/>
        <v>#REF!</v>
      </c>
      <c r="Y6" s="21" t="e">
        <f t="shared" ref="Y6:AE6" si="1">P6</f>
        <v>#REF!</v>
      </c>
      <c r="Z6" s="21" t="e">
        <f t="shared" si="1"/>
        <v>#REF!</v>
      </c>
      <c r="AA6" s="21" t="e">
        <f t="shared" si="1"/>
        <v>#REF!</v>
      </c>
      <c r="AB6" s="21" t="e">
        <f t="shared" si="1"/>
        <v>#REF!</v>
      </c>
      <c r="AC6" s="21" t="e">
        <f t="shared" si="1"/>
        <v>#REF!</v>
      </c>
      <c r="AD6" s="21" t="e">
        <f t="shared" si="1"/>
        <v>#REF!</v>
      </c>
      <c r="AE6" s="21" t="e">
        <f t="shared" si="1"/>
        <v>#REF!</v>
      </c>
      <c r="AF6" s="21" t="e">
        <f t="shared" ref="AF6" si="2">W6</f>
        <v>#REF!</v>
      </c>
      <c r="AG6" s="324"/>
    </row>
    <row r="7" spans="1:33" s="139" customFormat="1" ht="18.75">
      <c r="A7" s="245" t="str">
        <f>'(C2) Burimet viti kaluar'!C7</f>
        <v>A</v>
      </c>
      <c r="B7" s="603" t="e">
        <f>#REF!</f>
        <v>#REF!</v>
      </c>
      <c r="C7" s="604"/>
      <c r="D7" s="249">
        <f>'(C2) Burimet viti kaluar'!D7</f>
        <v>60367</v>
      </c>
      <c r="E7" s="249">
        <f>'(C2) Burimet viti kaluar'!E7</f>
        <v>60451</v>
      </c>
      <c r="F7" s="249">
        <f>'(C2) Burimet viti kaluar'!F7</f>
        <v>90000</v>
      </c>
      <c r="G7" s="251"/>
      <c r="H7" s="251"/>
      <c r="I7" s="251"/>
      <c r="J7" s="251"/>
      <c r="K7" s="251"/>
      <c r="L7" s="251"/>
      <c r="M7" s="251"/>
      <c r="N7" s="251"/>
      <c r="O7" s="255">
        <f>O8+O22+O31+O76</f>
        <v>89553.472399999999</v>
      </c>
      <c r="P7" s="251"/>
      <c r="Q7" s="251"/>
      <c r="R7" s="251"/>
      <c r="S7" s="251"/>
      <c r="T7" s="251"/>
      <c r="U7" s="251"/>
      <c r="V7" s="251"/>
      <c r="W7" s="251"/>
      <c r="X7" s="322">
        <f>X8+X22+X31+X76</f>
        <v>89553.010570640006</v>
      </c>
      <c r="Y7" s="322"/>
      <c r="Z7" s="251"/>
      <c r="AA7" s="251"/>
      <c r="AB7" s="251"/>
      <c r="AC7" s="251"/>
      <c r="AD7" s="251"/>
      <c r="AE7" s="251"/>
      <c r="AF7" s="251"/>
      <c r="AG7" s="255">
        <f>AG8+AG22+AG31+AG76</f>
        <v>89553.350980028859</v>
      </c>
    </row>
    <row r="8" spans="1:33" s="139" customFormat="1" ht="18.75">
      <c r="A8" s="166" t="str">
        <f>'(C2) Burimet viti kaluar'!C8</f>
        <v>A.1</v>
      </c>
      <c r="B8" s="568" t="e">
        <f>#REF!</f>
        <v>#REF!</v>
      </c>
      <c r="C8" s="569"/>
      <c r="D8" s="250">
        <f>'(C2) Burimet viti kaluar'!D8</f>
        <v>24912</v>
      </c>
      <c r="E8" s="250">
        <f>'(C2) Burimet viti kaluar'!E8</f>
        <v>28638</v>
      </c>
      <c r="F8" s="250">
        <f>'(C2) Burimet viti kaluar'!F8</f>
        <v>46756</v>
      </c>
      <c r="G8" s="252"/>
      <c r="H8" s="252"/>
      <c r="I8" s="252"/>
      <c r="J8" s="252"/>
      <c r="K8" s="252"/>
      <c r="L8" s="252"/>
      <c r="M8" s="252"/>
      <c r="N8" s="252"/>
      <c r="O8" s="250">
        <f>SUM(O9:O21)-O10</f>
        <v>45676.472399999999</v>
      </c>
      <c r="P8" s="252"/>
      <c r="Q8" s="252"/>
      <c r="R8" s="252"/>
      <c r="S8" s="252"/>
      <c r="T8" s="252"/>
      <c r="U8" s="252"/>
      <c r="V8" s="252"/>
      <c r="W8" s="252"/>
      <c r="X8" s="323">
        <f>SUM(X9:X21)-X10</f>
        <v>45301.010570640006</v>
      </c>
      <c r="Y8" s="325"/>
      <c r="Z8" s="252"/>
      <c r="AA8" s="252"/>
      <c r="AB8" s="252"/>
      <c r="AC8" s="252"/>
      <c r="AD8" s="252"/>
      <c r="AE8" s="252"/>
      <c r="AF8" s="252"/>
      <c r="AG8" s="250">
        <f>SUM(AG9:AG21)-AG10</f>
        <v>44712.350980028859</v>
      </c>
    </row>
    <row r="9" spans="1:33" s="147" customFormat="1">
      <c r="A9" s="247" t="str">
        <f>'(C2) Burimet viti kaluar'!C9</f>
        <v>A.1.1</v>
      </c>
      <c r="B9" s="247" t="e">
        <f>#REF!</f>
        <v>#REF!</v>
      </c>
      <c r="C9" s="310"/>
      <c r="D9" s="317">
        <f>'(C2) Burimet viti kaluar'!D9</f>
        <v>400</v>
      </c>
      <c r="E9" s="152">
        <f>'(C2) Burimet viti kaluar'!E9</f>
        <v>416</v>
      </c>
      <c r="F9" s="152">
        <f>'(C2) Burimet viti kaluar'!F9</f>
        <v>700</v>
      </c>
      <c r="G9" s="24"/>
      <c r="H9" s="24"/>
      <c r="I9" s="24"/>
      <c r="J9" s="24"/>
      <c r="K9" s="24"/>
      <c r="L9" s="24"/>
      <c r="M9" s="24"/>
      <c r="N9" s="182"/>
      <c r="O9" s="28">
        <f>IF(F9&lt;&gt;0,F9*(1+(SUM(G9:M9))),N9)</f>
        <v>700</v>
      </c>
      <c r="P9" s="24"/>
      <c r="Q9" s="24"/>
      <c r="R9" s="24"/>
      <c r="S9" s="24"/>
      <c r="T9" s="24"/>
      <c r="U9" s="24"/>
      <c r="V9" s="24"/>
      <c r="W9" s="182"/>
      <c r="X9" s="28">
        <f>IF(O9&lt;&gt;0,O9*(1+(SUM(P9:V9))),W9)</f>
        <v>700</v>
      </c>
      <c r="Y9" s="24"/>
      <c r="Z9" s="24"/>
      <c r="AA9" s="24"/>
      <c r="AB9" s="24"/>
      <c r="AC9" s="24"/>
      <c r="AD9" s="24"/>
      <c r="AE9" s="24"/>
      <c r="AF9" s="182"/>
      <c r="AG9" s="28">
        <f>IF(X9&lt;&gt;0,X9*(1+(SUM(Y9:AE9))),AF9)</f>
        <v>700</v>
      </c>
    </row>
    <row r="10" spans="1:33" s="147" customFormat="1">
      <c r="A10" s="247" t="str">
        <f>'(C2) Burimet viti kaluar'!C10</f>
        <v>A.1.2</v>
      </c>
      <c r="B10" s="311" t="e">
        <f>#REF!</f>
        <v>#REF!</v>
      </c>
      <c r="C10" s="312"/>
      <c r="D10" s="161">
        <f>'(C2) Burimet viti kaluar'!D10</f>
        <v>22580</v>
      </c>
      <c r="E10" s="161">
        <f>'(C2) Burimet viti kaluar'!E10</f>
        <v>24492</v>
      </c>
      <c r="F10" s="161">
        <f>'(C2) Burimet viti kaluar'!F10</f>
        <v>41400</v>
      </c>
      <c r="G10" s="331"/>
      <c r="H10" s="331"/>
      <c r="I10" s="331"/>
      <c r="J10" s="331"/>
      <c r="K10" s="331"/>
      <c r="L10" s="331"/>
      <c r="M10" s="331"/>
      <c r="N10" s="331"/>
      <c r="O10" s="331">
        <f>SUM(O11:O14)</f>
        <v>40309.642399999997</v>
      </c>
      <c r="P10" s="331"/>
      <c r="Q10" s="331"/>
      <c r="R10" s="331"/>
      <c r="S10" s="331"/>
      <c r="T10" s="331"/>
      <c r="U10" s="331"/>
      <c r="V10" s="331"/>
      <c r="W10" s="331"/>
      <c r="X10" s="331">
        <f>SUM(X11:X14)</f>
        <v>39934.180570640005</v>
      </c>
      <c r="Y10" s="331"/>
      <c r="Z10" s="331"/>
      <c r="AA10" s="331"/>
      <c r="AB10" s="331"/>
      <c r="AC10" s="331"/>
      <c r="AD10" s="331"/>
      <c r="AE10" s="331"/>
      <c r="AF10" s="331"/>
      <c r="AG10" s="331">
        <f>SUM(AG11:AG14)</f>
        <v>39345.520980028858</v>
      </c>
    </row>
    <row r="11" spans="1:33" s="139" customFormat="1">
      <c r="A11" s="161" t="str">
        <f>'(C2) Burimet viti kaluar'!C11</f>
        <v>A.1.2.1</v>
      </c>
      <c r="B11" s="564" t="e">
        <f>#REF!</f>
        <v>#REF!</v>
      </c>
      <c r="C11" s="565"/>
      <c r="D11" s="317">
        <f>'(C2) Burimet viti kaluar'!D11</f>
        <v>6440</v>
      </c>
      <c r="E11" s="152">
        <f>'(C2) Burimet viti kaluar'!E11</f>
        <v>6839</v>
      </c>
      <c r="F11" s="152">
        <f>'(C2) Burimet viti kaluar'!F11</f>
        <v>10093</v>
      </c>
      <c r="G11" s="24"/>
      <c r="H11" s="24"/>
      <c r="I11" s="24"/>
      <c r="J11" s="24"/>
      <c r="K11" s="24"/>
      <c r="L11" s="24"/>
      <c r="M11" s="24"/>
      <c r="N11" s="182"/>
      <c r="O11" s="28">
        <f>IF(F11&lt;&gt;0,F11*(1+(SUM(G11:M11))),N11)</f>
        <v>10093</v>
      </c>
      <c r="P11" s="24"/>
      <c r="Q11" s="24"/>
      <c r="R11" s="24"/>
      <c r="S11" s="24"/>
      <c r="T11" s="24"/>
      <c r="U11" s="24"/>
      <c r="V11" s="24"/>
      <c r="W11" s="182"/>
      <c r="X11" s="28">
        <f>IF(O11&lt;&gt;0,O11*(1+(SUM(P11:V11))),W11)</f>
        <v>10093</v>
      </c>
      <c r="Y11" s="24"/>
      <c r="Z11" s="24"/>
      <c r="AA11" s="24"/>
      <c r="AB11" s="24"/>
      <c r="AC11" s="24"/>
      <c r="AD11" s="24"/>
      <c r="AE11" s="24"/>
      <c r="AF11" s="182"/>
      <c r="AG11" s="28">
        <f>IF(X11&lt;&gt;0,X11*(1+(SUM(Y11:AE11))),AF11)</f>
        <v>10093</v>
      </c>
    </row>
    <row r="12" spans="1:33" s="139" customFormat="1">
      <c r="A12" s="161" t="str">
        <f>'(C2) Burimet viti kaluar'!C12</f>
        <v>A.1.2.2</v>
      </c>
      <c r="B12" s="564" t="e">
        <f>#REF!</f>
        <v>#REF!</v>
      </c>
      <c r="C12" s="565"/>
      <c r="D12" s="152">
        <f>'(C2) Burimet viti kaluar'!D12</f>
        <v>16045</v>
      </c>
      <c r="E12" s="152">
        <f>'(C2) Burimet viti kaluar'!E12</f>
        <v>14936</v>
      </c>
      <c r="F12" s="152">
        <f>'(C2) Burimet viti kaluar'!F12</f>
        <v>28102</v>
      </c>
      <c r="G12" s="24">
        <v>-3.8800000000000001E-2</v>
      </c>
      <c r="H12" s="24"/>
      <c r="I12" s="24"/>
      <c r="J12" s="24"/>
      <c r="K12" s="24"/>
      <c r="L12" s="24"/>
      <c r="M12" s="24"/>
      <c r="N12" s="182"/>
      <c r="O12" s="28">
        <f t="shared" ref="O12:O21" si="3">IF(F12&lt;&gt;0,F12*(1+(SUM(G12:M12))),N12)</f>
        <v>27011.642400000001</v>
      </c>
      <c r="P12" s="24">
        <v>-1.3899999999999999E-2</v>
      </c>
      <c r="Q12" s="24"/>
      <c r="R12" s="24"/>
      <c r="S12" s="24"/>
      <c r="T12" s="24"/>
      <c r="U12" s="24"/>
      <c r="V12" s="24"/>
      <c r="W12" s="182"/>
      <c r="X12" s="28">
        <f t="shared" ref="X12:X27" si="4">IF(O12&lt;&gt;0,O12*(1+(SUM(P12:V12))),W12)</f>
        <v>26636.180570640001</v>
      </c>
      <c r="Y12" s="24">
        <v>-2.2100000000000002E-2</v>
      </c>
      <c r="Z12" s="24"/>
      <c r="AA12" s="24"/>
      <c r="AB12" s="24"/>
      <c r="AC12" s="24"/>
      <c r="AD12" s="24"/>
      <c r="AE12" s="24"/>
      <c r="AF12" s="182"/>
      <c r="AG12" s="28">
        <f t="shared" ref="AG12:AG27" si="5">IF(X12&lt;&gt;0,X12*(1+(SUM(Y12:AE12))),AF12)</f>
        <v>26047.520980028858</v>
      </c>
    </row>
    <row r="13" spans="1:33" s="139" customFormat="1">
      <c r="A13" s="161" t="str">
        <f>'(C2) Burimet viti kaluar'!C13</f>
        <v>A.1.2.3</v>
      </c>
      <c r="B13" s="564" t="e">
        <f>#REF!</f>
        <v>#REF!</v>
      </c>
      <c r="C13" s="565"/>
      <c r="D13" s="152">
        <f>'(C2) Burimet viti kaluar'!D13</f>
        <v>95</v>
      </c>
      <c r="E13" s="152">
        <f>'(C2) Burimet viti kaluar'!E13</f>
        <v>2717</v>
      </c>
      <c r="F13" s="152">
        <f>'(C2) Burimet viti kaluar'!F13</f>
        <v>3205</v>
      </c>
      <c r="G13" s="24"/>
      <c r="H13" s="24"/>
      <c r="I13" s="24"/>
      <c r="J13" s="24"/>
      <c r="K13" s="24"/>
      <c r="L13" s="24"/>
      <c r="M13" s="24"/>
      <c r="N13" s="182"/>
      <c r="O13" s="28">
        <f t="shared" si="3"/>
        <v>3205</v>
      </c>
      <c r="P13" s="24"/>
      <c r="Q13" s="24"/>
      <c r="R13" s="24"/>
      <c r="S13" s="24"/>
      <c r="T13" s="24"/>
      <c r="U13" s="24"/>
      <c r="V13" s="24"/>
      <c r="W13" s="182"/>
      <c r="X13" s="28">
        <f t="shared" si="4"/>
        <v>3205</v>
      </c>
      <c r="Y13" s="24"/>
      <c r="Z13" s="24"/>
      <c r="AA13" s="24"/>
      <c r="AB13" s="24"/>
      <c r="AC13" s="24"/>
      <c r="AD13" s="24"/>
      <c r="AE13" s="24"/>
      <c r="AF13" s="182"/>
      <c r="AG13" s="28">
        <f t="shared" si="5"/>
        <v>3205</v>
      </c>
    </row>
    <row r="14" spans="1:33" s="139" customFormat="1">
      <c r="A14" s="161" t="str">
        <f>'(C2) Burimet viti kaluar'!C14</f>
        <v>A.1.2.4</v>
      </c>
      <c r="B14" s="564" t="e">
        <f>#REF!</f>
        <v>#REF!</v>
      </c>
      <c r="C14" s="565"/>
      <c r="D14" s="152">
        <f>'(C2) Burimet viti kaluar'!D14</f>
        <v>0</v>
      </c>
      <c r="E14" s="152">
        <f>'(C2) Burimet viti kaluar'!E14</f>
        <v>0</v>
      </c>
      <c r="F14" s="152">
        <f>'(C2) Burimet viti kaluar'!F14</f>
        <v>0</v>
      </c>
      <c r="G14" s="24"/>
      <c r="H14" s="24"/>
      <c r="I14" s="24"/>
      <c r="J14" s="24"/>
      <c r="K14" s="24"/>
      <c r="L14" s="24"/>
      <c r="M14" s="24"/>
      <c r="N14" s="182"/>
      <c r="O14" s="28">
        <f t="shared" si="3"/>
        <v>0</v>
      </c>
      <c r="P14" s="24"/>
      <c r="Q14" s="24"/>
      <c r="R14" s="24"/>
      <c r="S14" s="24"/>
      <c r="T14" s="24"/>
      <c r="U14" s="24"/>
      <c r="V14" s="24"/>
      <c r="W14" s="182"/>
      <c r="X14" s="28">
        <f t="shared" si="4"/>
        <v>0</v>
      </c>
      <c r="Y14" s="24"/>
      <c r="Z14" s="24"/>
      <c r="AA14" s="24"/>
      <c r="AB14" s="24"/>
      <c r="AC14" s="24"/>
      <c r="AD14" s="24"/>
      <c r="AE14" s="24"/>
      <c r="AF14" s="182"/>
      <c r="AG14" s="28">
        <f t="shared" si="5"/>
        <v>0</v>
      </c>
    </row>
    <row r="15" spans="1:33" s="147" customFormat="1">
      <c r="A15" s="247" t="str">
        <f>'(C2) Burimet viti kaluar'!C15</f>
        <v>A.1.3</v>
      </c>
      <c r="B15" s="247" t="e">
        <f>#REF!</f>
        <v>#REF!</v>
      </c>
      <c r="C15" s="310"/>
      <c r="D15" s="152">
        <f>'(C2) Burimet viti kaluar'!D15</f>
        <v>0</v>
      </c>
      <c r="E15" s="152">
        <f>'(C2) Burimet viti kaluar'!E15</f>
        <v>0</v>
      </c>
      <c r="F15" s="152">
        <f>'(C2) Burimet viti kaluar'!F15</f>
        <v>0</v>
      </c>
      <c r="G15" s="24"/>
      <c r="H15" s="24"/>
      <c r="I15" s="24"/>
      <c r="J15" s="24"/>
      <c r="K15" s="24"/>
      <c r="L15" s="24"/>
      <c r="M15" s="24"/>
      <c r="N15" s="182"/>
      <c r="O15" s="28">
        <f t="shared" si="3"/>
        <v>0</v>
      </c>
      <c r="P15" s="24"/>
      <c r="Q15" s="24"/>
      <c r="R15" s="24"/>
      <c r="S15" s="24"/>
      <c r="T15" s="24"/>
      <c r="U15" s="24"/>
      <c r="V15" s="24"/>
      <c r="W15" s="182"/>
      <c r="X15" s="28">
        <f t="shared" si="4"/>
        <v>0</v>
      </c>
      <c r="Y15" s="24"/>
      <c r="Z15" s="24"/>
      <c r="AA15" s="24"/>
      <c r="AB15" s="24"/>
      <c r="AC15" s="24"/>
      <c r="AD15" s="24"/>
      <c r="AE15" s="24"/>
      <c r="AF15" s="182"/>
      <c r="AG15" s="28">
        <f t="shared" si="5"/>
        <v>0</v>
      </c>
    </row>
    <row r="16" spans="1:33" s="147" customFormat="1">
      <c r="A16" s="247" t="str">
        <f>'(C2) Burimet viti kaluar'!C16</f>
        <v>A.1.4</v>
      </c>
      <c r="B16" s="247" t="e">
        <f>#REF!</f>
        <v>#REF!</v>
      </c>
      <c r="C16" s="310"/>
      <c r="D16" s="152">
        <f>'(C2) Burimet viti kaluar'!D16</f>
        <v>1516</v>
      </c>
      <c r="E16" s="152">
        <f>'(C2) Burimet viti kaluar'!E16</f>
        <v>3278</v>
      </c>
      <c r="F16" s="152">
        <f>'(C2) Burimet viti kaluar'!F16</f>
        <v>3610</v>
      </c>
      <c r="G16" s="24">
        <v>3.0000000000000001E-3</v>
      </c>
      <c r="H16" s="24"/>
      <c r="I16" s="24"/>
      <c r="J16" s="24"/>
      <c r="K16" s="24"/>
      <c r="L16" s="24"/>
      <c r="M16" s="24"/>
      <c r="N16" s="182"/>
      <c r="O16" s="28">
        <f t="shared" si="3"/>
        <v>3620.8299999999995</v>
      </c>
      <c r="P16" s="24"/>
      <c r="Q16" s="24"/>
      <c r="R16" s="24"/>
      <c r="S16" s="24"/>
      <c r="T16" s="24"/>
      <c r="U16" s="24"/>
      <c r="V16" s="24"/>
      <c r="W16" s="182"/>
      <c r="X16" s="28">
        <f t="shared" si="4"/>
        <v>3620.8299999999995</v>
      </c>
      <c r="Y16" s="24"/>
      <c r="Z16" s="24"/>
      <c r="AA16" s="24"/>
      <c r="AB16" s="24"/>
      <c r="AC16" s="24"/>
      <c r="AD16" s="24"/>
      <c r="AE16" s="24"/>
      <c r="AF16" s="182"/>
      <c r="AG16" s="28">
        <f t="shared" si="5"/>
        <v>3620.8299999999995</v>
      </c>
    </row>
    <row r="17" spans="1:33" s="147" customFormat="1">
      <c r="A17" s="247" t="str">
        <f>'(C2) Burimet viti kaluar'!C17</f>
        <v>A.1.5</v>
      </c>
      <c r="B17" s="247" t="e">
        <f>#REF!</f>
        <v>#REF!</v>
      </c>
      <c r="C17" s="310"/>
      <c r="D17" s="152">
        <f>'(C2) Burimet viti kaluar'!D17</f>
        <v>416</v>
      </c>
      <c r="E17" s="152">
        <f>'(C2) Burimet viti kaluar'!E17</f>
        <v>452</v>
      </c>
      <c r="F17" s="152">
        <f>'(C2) Burimet viti kaluar'!F17</f>
        <v>660</v>
      </c>
      <c r="G17" s="24"/>
      <c r="H17" s="24"/>
      <c r="I17" s="24"/>
      <c r="J17" s="24"/>
      <c r="K17" s="24"/>
      <c r="L17" s="24"/>
      <c r="M17" s="24"/>
      <c r="N17" s="182"/>
      <c r="O17" s="28">
        <f t="shared" si="3"/>
        <v>660</v>
      </c>
      <c r="P17" s="24"/>
      <c r="Q17" s="24"/>
      <c r="R17" s="24"/>
      <c r="S17" s="24"/>
      <c r="T17" s="24"/>
      <c r="U17" s="24"/>
      <c r="V17" s="24"/>
      <c r="W17" s="182"/>
      <c r="X17" s="28">
        <f t="shared" si="4"/>
        <v>660</v>
      </c>
      <c r="Y17" s="24"/>
      <c r="Z17" s="24"/>
      <c r="AA17" s="24"/>
      <c r="AB17" s="24"/>
      <c r="AC17" s="24"/>
      <c r="AD17" s="24"/>
      <c r="AE17" s="24"/>
      <c r="AF17" s="182"/>
      <c r="AG17" s="28">
        <f t="shared" si="5"/>
        <v>660</v>
      </c>
    </row>
    <row r="18" spans="1:33" s="147" customFormat="1">
      <c r="A18" s="247" t="str">
        <f>'(C2) Burimet viti kaluar'!C18</f>
        <v>A.1.6</v>
      </c>
      <c r="B18" s="247" t="e">
        <f>#REF!</f>
        <v>#REF!</v>
      </c>
      <c r="C18" s="310"/>
      <c r="D18" s="152">
        <f>'(C2) Burimet viti kaluar'!D18</f>
        <v>0</v>
      </c>
      <c r="E18" s="152">
        <f>'(C2) Burimet viti kaluar'!E18</f>
        <v>0</v>
      </c>
      <c r="F18" s="152">
        <f>'(C2) Burimet viti kaluar'!F18</f>
        <v>386</v>
      </c>
      <c r="G18" s="24"/>
      <c r="H18" s="24"/>
      <c r="I18" s="24"/>
      <c r="J18" s="24"/>
      <c r="K18" s="24"/>
      <c r="L18" s="24"/>
      <c r="M18" s="24"/>
      <c r="N18" s="182"/>
      <c r="O18" s="28">
        <f t="shared" si="3"/>
        <v>386</v>
      </c>
      <c r="P18" s="24"/>
      <c r="Q18" s="24"/>
      <c r="R18" s="24"/>
      <c r="S18" s="24"/>
      <c r="T18" s="24"/>
      <c r="U18" s="24"/>
      <c r="V18" s="24"/>
      <c r="W18" s="182"/>
      <c r="X18" s="28">
        <f t="shared" si="4"/>
        <v>386</v>
      </c>
      <c r="Y18" s="24"/>
      <c r="Z18" s="24"/>
      <c r="AA18" s="24"/>
      <c r="AB18" s="24"/>
      <c r="AC18" s="24"/>
      <c r="AD18" s="24"/>
      <c r="AE18" s="24"/>
      <c r="AF18" s="182"/>
      <c r="AG18" s="28">
        <f t="shared" si="5"/>
        <v>386</v>
      </c>
    </row>
    <row r="19" spans="1:33" s="147" customFormat="1">
      <c r="A19" s="247" t="str">
        <f>'(C2) Burimet viti kaluar'!C19</f>
        <v>A.1.7</v>
      </c>
      <c r="B19" s="247" t="e">
        <f>#REF!</f>
        <v>#REF!</v>
      </c>
      <c r="C19" s="247" t="str">
        <f>'(C2) Burimet viti kaluar'!B19</f>
        <v>aaa</v>
      </c>
      <c r="D19" s="152">
        <f>'(C2) Burimet viti kaluar'!D19</f>
        <v>0</v>
      </c>
      <c r="E19" s="152">
        <f>'(C2) Burimet viti kaluar'!E19</f>
        <v>0</v>
      </c>
      <c r="F19" s="152">
        <f>'(C2) Burimet viti kaluar'!F19</f>
        <v>0</v>
      </c>
      <c r="G19" s="24"/>
      <c r="H19" s="24"/>
      <c r="I19" s="24"/>
      <c r="J19" s="24"/>
      <c r="K19" s="24"/>
      <c r="L19" s="24"/>
      <c r="M19" s="24"/>
      <c r="N19" s="182"/>
      <c r="O19" s="28">
        <f t="shared" si="3"/>
        <v>0</v>
      </c>
      <c r="P19" s="24"/>
      <c r="Q19" s="24"/>
      <c r="R19" s="24"/>
      <c r="S19" s="24"/>
      <c r="T19" s="24"/>
      <c r="U19" s="24"/>
      <c r="V19" s="24"/>
      <c r="W19" s="182"/>
      <c r="X19" s="28">
        <f t="shared" si="4"/>
        <v>0</v>
      </c>
      <c r="Y19" s="24"/>
      <c r="Z19" s="24"/>
      <c r="AA19" s="24"/>
      <c r="AB19" s="24"/>
      <c r="AC19" s="24"/>
      <c r="AD19" s="24"/>
      <c r="AE19" s="24"/>
      <c r="AF19" s="182"/>
      <c r="AG19" s="28">
        <f t="shared" si="5"/>
        <v>0</v>
      </c>
    </row>
    <row r="20" spans="1:33" s="147" customFormat="1">
      <c r="A20" s="247" t="str">
        <f>'(C2) Burimet viti kaluar'!C20</f>
        <v>A.1.8</v>
      </c>
      <c r="B20" s="247" t="e">
        <f>#REF!</f>
        <v>#REF!</v>
      </c>
      <c r="C20" s="247" t="str">
        <f>'(C2) Burimet viti kaluar'!B20</f>
        <v>bbb</v>
      </c>
      <c r="D20" s="152">
        <f>'(C2) Burimet viti kaluar'!D20</f>
        <v>0</v>
      </c>
      <c r="E20" s="152">
        <f>'(C2) Burimet viti kaluar'!E20</f>
        <v>0</v>
      </c>
      <c r="F20" s="152">
        <f>'(C2) Burimet viti kaluar'!F20</f>
        <v>0</v>
      </c>
      <c r="G20" s="24"/>
      <c r="H20" s="24"/>
      <c r="I20" s="24"/>
      <c r="J20" s="24"/>
      <c r="K20" s="24"/>
      <c r="L20" s="24"/>
      <c r="M20" s="24"/>
      <c r="N20" s="182"/>
      <c r="O20" s="28">
        <f t="shared" si="3"/>
        <v>0</v>
      </c>
      <c r="P20" s="24"/>
      <c r="Q20" s="24"/>
      <c r="R20" s="24"/>
      <c r="S20" s="24"/>
      <c r="T20" s="24"/>
      <c r="U20" s="24"/>
      <c r="V20" s="24"/>
      <c r="W20" s="182"/>
      <c r="X20" s="28">
        <f t="shared" si="4"/>
        <v>0</v>
      </c>
      <c r="Y20" s="24"/>
      <c r="Z20" s="24"/>
      <c r="AA20" s="24"/>
      <c r="AB20" s="24"/>
      <c r="AC20" s="24"/>
      <c r="AD20" s="24"/>
      <c r="AE20" s="24"/>
      <c r="AF20" s="182"/>
      <c r="AG20" s="28">
        <f t="shared" si="5"/>
        <v>0</v>
      </c>
    </row>
    <row r="21" spans="1:33" s="147" customFormat="1">
      <c r="A21" s="247" t="str">
        <f>'(C2) Burimet viti kaluar'!C21</f>
        <v>A.1.9</v>
      </c>
      <c r="B21" s="247" t="e">
        <f>#REF!</f>
        <v>#REF!</v>
      </c>
      <c r="C21" s="247" t="str">
        <f>'(C2) Burimet viti kaluar'!B21</f>
        <v>ccc</v>
      </c>
      <c r="D21" s="152">
        <f>'(C2) Burimet viti kaluar'!D21</f>
        <v>0</v>
      </c>
      <c r="E21" s="152">
        <f>'(C2) Burimet viti kaluar'!E21</f>
        <v>0</v>
      </c>
      <c r="F21" s="152">
        <f>'(C2) Burimet viti kaluar'!F21</f>
        <v>0</v>
      </c>
      <c r="G21" s="24"/>
      <c r="H21" s="24"/>
      <c r="I21" s="24"/>
      <c r="J21" s="24"/>
      <c r="K21" s="24"/>
      <c r="L21" s="24"/>
      <c r="M21" s="24"/>
      <c r="N21" s="182"/>
      <c r="O21" s="28">
        <f t="shared" si="3"/>
        <v>0</v>
      </c>
      <c r="P21" s="24"/>
      <c r="Q21" s="24"/>
      <c r="R21" s="24"/>
      <c r="S21" s="24"/>
      <c r="T21" s="24"/>
      <c r="U21" s="24"/>
      <c r="V21" s="24"/>
      <c r="W21" s="182"/>
      <c r="X21" s="28">
        <f t="shared" si="4"/>
        <v>0</v>
      </c>
      <c r="Y21" s="24"/>
      <c r="Z21" s="24"/>
      <c r="AA21" s="24"/>
      <c r="AB21" s="24"/>
      <c r="AC21" s="24"/>
      <c r="AD21" s="24"/>
      <c r="AE21" s="24"/>
      <c r="AF21" s="182"/>
      <c r="AG21" s="28">
        <f t="shared" si="5"/>
        <v>0</v>
      </c>
    </row>
    <row r="22" spans="1:33" s="139" customFormat="1" ht="18.75">
      <c r="A22" s="166" t="str">
        <f>'(C2) Burimet viti kaluar'!C22</f>
        <v>A.2</v>
      </c>
      <c r="B22" s="568" t="e">
        <f>#REF!</f>
        <v>#REF!</v>
      </c>
      <c r="C22" s="569"/>
      <c r="D22" s="250">
        <f>'(C2) Burimet viti kaluar'!D22</f>
        <v>2685</v>
      </c>
      <c r="E22" s="250">
        <f>'(C2) Burimet viti kaluar'!E22</f>
        <v>2897</v>
      </c>
      <c r="F22" s="250">
        <f>'(C2) Burimet viti kaluar'!F22</f>
        <v>2168</v>
      </c>
      <c r="G22" s="332"/>
      <c r="H22" s="332"/>
      <c r="I22" s="332"/>
      <c r="J22" s="332"/>
      <c r="K22" s="332"/>
      <c r="L22" s="332"/>
      <c r="M22" s="332"/>
      <c r="N22" s="332"/>
      <c r="O22" s="250">
        <f>SUM(O23:O27)</f>
        <v>2168</v>
      </c>
      <c r="P22" s="332"/>
      <c r="Q22" s="332"/>
      <c r="R22" s="332"/>
      <c r="S22" s="332"/>
      <c r="T22" s="332"/>
      <c r="U22" s="332"/>
      <c r="V22" s="332"/>
      <c r="W22" s="332"/>
      <c r="X22" s="250">
        <f>SUM(X23:X27)</f>
        <v>2168</v>
      </c>
      <c r="Y22" s="332"/>
      <c r="Z22" s="332"/>
      <c r="AA22" s="332"/>
      <c r="AB22" s="332"/>
      <c r="AC22" s="332"/>
      <c r="AD22" s="332"/>
      <c r="AE22" s="332"/>
      <c r="AF22" s="332"/>
      <c r="AG22" s="250">
        <f>SUM(AG23:AG27)</f>
        <v>2168</v>
      </c>
    </row>
    <row r="23" spans="1:33" s="147" customFormat="1">
      <c r="A23" s="247" t="str">
        <f>'(C2) Burimet viti kaluar'!C23</f>
        <v>A.2.1</v>
      </c>
      <c r="B23" s="247" t="e">
        <f>#REF!</f>
        <v>#REF!</v>
      </c>
      <c r="C23" s="310"/>
      <c r="D23" s="152">
        <f>'(C2) Burimet viti kaluar'!D23</f>
        <v>193</v>
      </c>
      <c r="E23" s="152">
        <f>'(C2) Burimet viti kaluar'!E23</f>
        <v>31</v>
      </c>
      <c r="F23" s="152">
        <f>'(C2) Burimet viti kaluar'!F23</f>
        <v>168</v>
      </c>
      <c r="G23" s="24"/>
      <c r="H23" s="24"/>
      <c r="I23" s="24"/>
      <c r="J23" s="24"/>
      <c r="K23" s="24"/>
      <c r="L23" s="24"/>
      <c r="M23" s="24"/>
      <c r="N23" s="182"/>
      <c r="O23" s="28">
        <f>IF(F23&lt;&gt;0,F23*(1+(SUM(G23:M23))),N23)</f>
        <v>168</v>
      </c>
      <c r="P23" s="24"/>
      <c r="Q23" s="24"/>
      <c r="R23" s="24"/>
      <c r="S23" s="24"/>
      <c r="T23" s="24"/>
      <c r="U23" s="24"/>
      <c r="V23" s="24"/>
      <c r="W23" s="182"/>
      <c r="X23" s="28">
        <f t="shared" si="4"/>
        <v>168</v>
      </c>
      <c r="Y23" s="24"/>
      <c r="Z23" s="24"/>
      <c r="AA23" s="24"/>
      <c r="AB23" s="24"/>
      <c r="AC23" s="24"/>
      <c r="AD23" s="24"/>
      <c r="AE23" s="24"/>
      <c r="AF23" s="182"/>
      <c r="AG23" s="28">
        <f t="shared" si="5"/>
        <v>168</v>
      </c>
    </row>
    <row r="24" spans="1:33" s="147" customFormat="1">
      <c r="A24" s="247" t="str">
        <f>'(C2) Burimet viti kaluar'!C24</f>
        <v>A.2.2</v>
      </c>
      <c r="B24" s="247" t="e">
        <f>#REF!</f>
        <v>#REF!</v>
      </c>
      <c r="C24" s="310"/>
      <c r="D24" s="152">
        <f>'(C2) Burimet viti kaluar'!D24</f>
        <v>2492</v>
      </c>
      <c r="E24" s="152">
        <f>'(C2) Burimet viti kaluar'!E24</f>
        <v>2866</v>
      </c>
      <c r="F24" s="152">
        <f>'(C2) Burimet viti kaluar'!F24</f>
        <v>2000</v>
      </c>
      <c r="G24" s="24"/>
      <c r="H24" s="24"/>
      <c r="I24" s="24"/>
      <c r="J24" s="24"/>
      <c r="K24" s="24"/>
      <c r="L24" s="24"/>
      <c r="M24" s="24"/>
      <c r="N24" s="182"/>
      <c r="O24" s="28">
        <f t="shared" ref="O24:O27" si="6">IF(F24&lt;&gt;0,F24*(1+(SUM(G24:M24))),N24)</f>
        <v>2000</v>
      </c>
      <c r="P24" s="24"/>
      <c r="Q24" s="24"/>
      <c r="R24" s="24"/>
      <c r="S24" s="24"/>
      <c r="T24" s="24"/>
      <c r="U24" s="24"/>
      <c r="V24" s="24"/>
      <c r="W24" s="182"/>
      <c r="X24" s="28">
        <f t="shared" si="4"/>
        <v>2000</v>
      </c>
      <c r="Y24" s="24"/>
      <c r="Z24" s="24"/>
      <c r="AA24" s="24"/>
      <c r="AB24" s="24"/>
      <c r="AC24" s="24"/>
      <c r="AD24" s="24"/>
      <c r="AE24" s="24"/>
      <c r="AF24" s="182"/>
      <c r="AG24" s="28">
        <f t="shared" si="5"/>
        <v>2000</v>
      </c>
    </row>
    <row r="25" spans="1:33" s="147" customFormat="1">
      <c r="A25" s="247" t="str">
        <f>'(C2) Burimet viti kaluar'!C25</f>
        <v>A.2.3</v>
      </c>
      <c r="B25" s="247" t="e">
        <f>#REF!</f>
        <v>#REF!</v>
      </c>
      <c r="C25" s="310"/>
      <c r="D25" s="152">
        <f>'(C2) Burimet viti kaluar'!D25</f>
        <v>0</v>
      </c>
      <c r="E25" s="152">
        <f>'(C2) Burimet viti kaluar'!E25</f>
        <v>0</v>
      </c>
      <c r="F25" s="152">
        <f>'(C2) Burimet viti kaluar'!F25</f>
        <v>0</v>
      </c>
      <c r="G25" s="24"/>
      <c r="H25" s="24"/>
      <c r="I25" s="24"/>
      <c r="J25" s="24"/>
      <c r="K25" s="24"/>
      <c r="L25" s="24"/>
      <c r="M25" s="24"/>
      <c r="N25" s="182"/>
      <c r="O25" s="28">
        <f t="shared" si="6"/>
        <v>0</v>
      </c>
      <c r="P25" s="24"/>
      <c r="Q25" s="24"/>
      <c r="R25" s="24"/>
      <c r="S25" s="24"/>
      <c r="T25" s="24"/>
      <c r="U25" s="24"/>
      <c r="V25" s="24"/>
      <c r="W25" s="182"/>
      <c r="X25" s="28">
        <f t="shared" si="4"/>
        <v>0</v>
      </c>
      <c r="Y25" s="24"/>
      <c r="Z25" s="24"/>
      <c r="AA25" s="24"/>
      <c r="AB25" s="24"/>
      <c r="AC25" s="24"/>
      <c r="AD25" s="24"/>
      <c r="AE25" s="24"/>
      <c r="AF25" s="182"/>
      <c r="AG25" s="28">
        <f t="shared" si="5"/>
        <v>0</v>
      </c>
    </row>
    <row r="26" spans="1:33" s="147" customFormat="1">
      <c r="A26" s="247" t="str">
        <f>'(C2) Burimet viti kaluar'!C26</f>
        <v>A.2.4</v>
      </c>
      <c r="B26" s="247" t="e">
        <f>#REF!</f>
        <v>#REF!</v>
      </c>
      <c r="C26" s="310"/>
      <c r="D26" s="152">
        <f>'(C2) Burimet viti kaluar'!D26</f>
        <v>0</v>
      </c>
      <c r="E26" s="152">
        <f>'(C2) Burimet viti kaluar'!E26</f>
        <v>0</v>
      </c>
      <c r="F26" s="152">
        <f>'(C2) Burimet viti kaluar'!F26</f>
        <v>0</v>
      </c>
      <c r="G26" s="24"/>
      <c r="H26" s="24"/>
      <c r="I26" s="24"/>
      <c r="J26" s="24"/>
      <c r="K26" s="24"/>
      <c r="L26" s="24"/>
      <c r="M26" s="24"/>
      <c r="N26" s="182"/>
      <c r="O26" s="28">
        <f t="shared" si="6"/>
        <v>0</v>
      </c>
      <c r="P26" s="24"/>
      <c r="Q26" s="24"/>
      <c r="R26" s="24"/>
      <c r="S26" s="24"/>
      <c r="T26" s="24"/>
      <c r="U26" s="24"/>
      <c r="V26" s="24"/>
      <c r="W26" s="182"/>
      <c r="X26" s="28">
        <f t="shared" si="4"/>
        <v>0</v>
      </c>
      <c r="Y26" s="24"/>
      <c r="Z26" s="24"/>
      <c r="AA26" s="24"/>
      <c r="AB26" s="24"/>
      <c r="AC26" s="24"/>
      <c r="AD26" s="24"/>
      <c r="AE26" s="24"/>
      <c r="AF26" s="182"/>
      <c r="AG26" s="28">
        <f t="shared" si="5"/>
        <v>0</v>
      </c>
    </row>
    <row r="27" spans="1:33" s="147" customFormat="1">
      <c r="A27" s="247" t="str">
        <f>'(C2) Burimet viti kaluar'!C27</f>
        <v>A.2.5</v>
      </c>
      <c r="B27" s="247" t="e">
        <f>#REF!</f>
        <v>#REF!</v>
      </c>
      <c r="C27" s="310"/>
      <c r="D27" s="152">
        <f>'(C2) Burimet viti kaluar'!D27</f>
        <v>0</v>
      </c>
      <c r="E27" s="152">
        <f>'(C2) Burimet viti kaluar'!E27</f>
        <v>0</v>
      </c>
      <c r="F27" s="152">
        <f>'(C2) Burimet viti kaluar'!F27</f>
        <v>0</v>
      </c>
      <c r="G27" s="24"/>
      <c r="H27" s="24"/>
      <c r="I27" s="24"/>
      <c r="J27" s="24"/>
      <c r="K27" s="24"/>
      <c r="L27" s="24"/>
      <c r="M27" s="24"/>
      <c r="N27" s="182"/>
      <c r="O27" s="28">
        <f t="shared" si="6"/>
        <v>0</v>
      </c>
      <c r="P27" s="24"/>
      <c r="Q27" s="24"/>
      <c r="R27" s="24"/>
      <c r="S27" s="24"/>
      <c r="T27" s="24"/>
      <c r="U27" s="24"/>
      <c r="V27" s="24"/>
      <c r="W27" s="182"/>
      <c r="X27" s="28">
        <f t="shared" si="4"/>
        <v>0</v>
      </c>
      <c r="Y27" s="24"/>
      <c r="Z27" s="24"/>
      <c r="AA27" s="24"/>
      <c r="AB27" s="24"/>
      <c r="AC27" s="24"/>
      <c r="AD27" s="24"/>
      <c r="AE27" s="24"/>
      <c r="AF27" s="182"/>
      <c r="AG27" s="28">
        <f t="shared" si="5"/>
        <v>0</v>
      </c>
    </row>
    <row r="28" spans="1:33" s="136" customFormat="1">
      <c r="B28" s="141"/>
      <c r="C28" s="141"/>
      <c r="Y28" s="326"/>
      <c r="Z28" s="141"/>
      <c r="AA28" s="141"/>
      <c r="AB28" s="141"/>
      <c r="AC28" s="141"/>
      <c r="AD28" s="141"/>
      <c r="AE28" s="141"/>
      <c r="AF28" s="141"/>
      <c r="AG28" s="327"/>
    </row>
    <row r="29" spans="1:33" s="139" customFormat="1" ht="17.25" customHeight="1">
      <c r="D29" s="319">
        <f>D5</f>
        <v>2018</v>
      </c>
      <c r="E29" s="319">
        <f t="shared" ref="E29:F29" si="7">E5</f>
        <v>2019</v>
      </c>
      <c r="F29" s="319">
        <f t="shared" si="7"/>
        <v>2020</v>
      </c>
      <c r="G29" s="608">
        <f>G5</f>
        <v>2021</v>
      </c>
      <c r="H29" s="609"/>
      <c r="I29" s="609"/>
      <c r="J29" s="609"/>
      <c r="K29" s="609"/>
      <c r="L29" s="609"/>
      <c r="M29" s="609"/>
      <c r="N29" s="609"/>
      <c r="O29" s="610"/>
      <c r="P29" s="608">
        <f>P5</f>
        <v>2022</v>
      </c>
      <c r="Q29" s="609"/>
      <c r="R29" s="609"/>
      <c r="S29" s="609"/>
      <c r="T29" s="609"/>
      <c r="U29" s="609"/>
      <c r="V29" s="609"/>
      <c r="W29" s="609"/>
      <c r="X29" s="609"/>
      <c r="Y29" s="608">
        <f>Y5</f>
        <v>2023</v>
      </c>
      <c r="Z29" s="609"/>
      <c r="AA29" s="609"/>
      <c r="AB29" s="609"/>
      <c r="AC29" s="609"/>
      <c r="AD29" s="609"/>
      <c r="AE29" s="609"/>
      <c r="AF29" s="609"/>
      <c r="AG29" s="610"/>
    </row>
    <row r="30" spans="1:33" s="144" customFormat="1" ht="104.25" customHeight="1">
      <c r="B30" s="143"/>
      <c r="C30" s="143"/>
      <c r="D30" s="183" t="e">
        <f>D6</f>
        <v>#REF!</v>
      </c>
      <c r="E30" s="183" t="e">
        <f t="shared" ref="E30:F30" si="8">E6</f>
        <v>#REF!</v>
      </c>
      <c r="F30" s="183" t="e">
        <f t="shared" si="8"/>
        <v>#REF!</v>
      </c>
      <c r="G30" s="600"/>
      <c r="H30" s="601"/>
      <c r="I30" s="21" t="str">
        <f>'[1](G1) Fjalori'!A354</f>
        <v>Përmirësimi i përdorimit të potencialit të tarifës në %</v>
      </c>
      <c r="J30" s="21" t="str">
        <f>'[1](G1) Fjalori'!A355</f>
        <v>Vlerësimi i impaktit të ndyshimeve ligjore në %</v>
      </c>
      <c r="K30" s="21" t="str">
        <f>'[1](G1) Fjalori'!A344</f>
        <v>Rritja e pritshme e vëllimit të aktiviteteve në %</v>
      </c>
      <c r="L30" s="21" t="str">
        <f>'[1](G1) Fjalori'!A350</f>
        <v>Rritja e tarifës për njësi %</v>
      </c>
      <c r="M30" s="21" t="e">
        <f>M6</f>
        <v>#REF!</v>
      </c>
      <c r="N30" s="21" t="e">
        <f t="shared" ref="N30:AG30" si="9">N6</f>
        <v>#REF!</v>
      </c>
      <c r="O30" s="144">
        <f t="shared" si="9"/>
        <v>0</v>
      </c>
      <c r="P30" s="600"/>
      <c r="Q30" s="601"/>
      <c r="R30" s="21" t="str">
        <f>I30</f>
        <v>Përmirësimi i përdorimit të potencialit të tarifës në %</v>
      </c>
      <c r="S30" s="21" t="str">
        <f t="shared" ref="S30:V30" si="10">J30</f>
        <v>Vlerësimi i impaktit të ndyshimeve ligjore në %</v>
      </c>
      <c r="T30" s="21" t="str">
        <f t="shared" si="10"/>
        <v>Rritja e pritshme e vëllimit të aktiviteteve në %</v>
      </c>
      <c r="U30" s="21" t="str">
        <f t="shared" si="10"/>
        <v>Rritja e tarifës për njësi %</v>
      </c>
      <c r="V30" s="21" t="e">
        <f t="shared" si="10"/>
        <v>#REF!</v>
      </c>
      <c r="W30" s="21" t="e">
        <f t="shared" si="9"/>
        <v>#REF!</v>
      </c>
      <c r="X30" s="144">
        <f t="shared" si="9"/>
        <v>0</v>
      </c>
      <c r="Y30" s="600"/>
      <c r="Z30" s="601"/>
      <c r="AA30" s="21" t="str">
        <f>R30</f>
        <v>Përmirësimi i përdorimit të potencialit të tarifës në %</v>
      </c>
      <c r="AB30" s="21" t="str">
        <f t="shared" ref="AB30:AE30" si="11">S30</f>
        <v>Vlerësimi i impaktit të ndyshimeve ligjore në %</v>
      </c>
      <c r="AC30" s="21" t="str">
        <f t="shared" si="11"/>
        <v>Rritja e pritshme e vëllimit të aktiviteteve në %</v>
      </c>
      <c r="AD30" s="21" t="str">
        <f t="shared" si="11"/>
        <v>Rritja e tarifës për njësi %</v>
      </c>
      <c r="AE30" s="21" t="e">
        <f t="shared" si="11"/>
        <v>#REF!</v>
      </c>
      <c r="AF30" s="21" t="e">
        <f t="shared" si="9"/>
        <v>#REF!</v>
      </c>
      <c r="AG30" s="324">
        <f t="shared" si="9"/>
        <v>0</v>
      </c>
    </row>
    <row r="31" spans="1:33" s="139" customFormat="1" ht="18.75">
      <c r="A31" s="166" t="str">
        <f>'(C2) Burimet viti kaluar'!C28</f>
        <v>A.3</v>
      </c>
      <c r="B31" s="568" t="e">
        <f>#REF!</f>
        <v>#REF!</v>
      </c>
      <c r="C31" s="569"/>
      <c r="D31" s="250">
        <f>'(C2) Burimet viti kaluar'!D28</f>
        <v>11464</v>
      </c>
      <c r="E31" s="250">
        <f>'(C2) Burimet viti kaluar'!E28</f>
        <v>15704</v>
      </c>
      <c r="F31" s="250">
        <f>'(C2) Burimet viti kaluar'!F28</f>
        <v>25179</v>
      </c>
      <c r="G31" s="252"/>
      <c r="H31" s="252"/>
      <c r="I31" s="252"/>
      <c r="J31" s="252"/>
      <c r="K31" s="252"/>
      <c r="L31" s="252"/>
      <c r="M31" s="252"/>
      <c r="N31" s="252"/>
      <c r="O31" s="250">
        <f>SUM(O32:O72)-O59-O45-O41-O37-O32</f>
        <v>25179</v>
      </c>
      <c r="P31" s="252"/>
      <c r="Q31" s="252"/>
      <c r="R31" s="252"/>
      <c r="S31" s="252"/>
      <c r="T31" s="252"/>
      <c r="U31" s="252"/>
      <c r="V31" s="252"/>
      <c r="W31" s="252"/>
      <c r="X31" s="323">
        <f>SUM(X32:X72)-X59-X45-X41-X37-X32</f>
        <v>25179</v>
      </c>
      <c r="Y31" s="325"/>
      <c r="Z31" s="252"/>
      <c r="AA31" s="252"/>
      <c r="AB31" s="252"/>
      <c r="AC31" s="252"/>
      <c r="AD31" s="252"/>
      <c r="AE31" s="252"/>
      <c r="AF31" s="252"/>
      <c r="AG31" s="250">
        <f>SUM(AG32:AG72)-AG59-AG45-AG41-AG37-AG32</f>
        <v>25179</v>
      </c>
    </row>
    <row r="32" spans="1:33" s="147" customFormat="1">
      <c r="A32" s="247" t="str">
        <f>'(C2) Burimet viti kaluar'!C29</f>
        <v>A.3.1</v>
      </c>
      <c r="B32" s="329" t="e">
        <f>#REF!</f>
        <v>#REF!</v>
      </c>
      <c r="C32" s="330"/>
      <c r="D32" s="161">
        <f>'(C2) Burimet viti kaluar'!D29</f>
        <v>4945</v>
      </c>
      <c r="E32" s="161">
        <f>'(C2) Burimet viti kaluar'!E29</f>
        <v>8520</v>
      </c>
      <c r="F32" s="161">
        <f>'(C2) Burimet viti kaluar'!F29</f>
        <v>11580</v>
      </c>
      <c r="G32" s="161"/>
      <c r="H32" s="253"/>
      <c r="I32" s="253"/>
      <c r="J32" s="253"/>
      <c r="K32" s="253"/>
      <c r="L32" s="253"/>
      <c r="M32" s="253"/>
      <c r="N32" s="254"/>
      <c r="O32" s="253">
        <f>SUM(O33:O35)</f>
        <v>11580</v>
      </c>
      <c r="P32" s="161"/>
      <c r="Q32" s="253"/>
      <c r="R32" s="253"/>
      <c r="S32" s="253"/>
      <c r="T32" s="253"/>
      <c r="U32" s="253"/>
      <c r="V32" s="253"/>
      <c r="W32" s="254"/>
      <c r="X32" s="253">
        <f>SUM(X33:X35)</f>
        <v>11580</v>
      </c>
      <c r="Y32" s="161"/>
      <c r="Z32" s="253"/>
      <c r="AA32" s="253"/>
      <c r="AB32" s="253"/>
      <c r="AC32" s="253"/>
      <c r="AD32" s="253"/>
      <c r="AE32" s="253"/>
      <c r="AF32" s="254"/>
      <c r="AG32" s="254">
        <f>SUM(AG33:AG35)</f>
        <v>11580</v>
      </c>
    </row>
    <row r="33" spans="1:33" s="139" customFormat="1">
      <c r="A33" s="161" t="str">
        <f>'(C2) Burimet viti kaluar'!C30</f>
        <v>A.3.1.1</v>
      </c>
      <c r="B33" s="564" t="e">
        <f>#REF!</f>
        <v>#REF!</v>
      </c>
      <c r="C33" s="565"/>
      <c r="D33" s="152">
        <f>'(C2) Burimet viti kaluar'!D30</f>
        <v>4945</v>
      </c>
      <c r="E33" s="152">
        <f>'(C2) Burimet viti kaluar'!E30</f>
        <v>3874</v>
      </c>
      <c r="F33" s="152">
        <f>'(C2) Burimet viti kaluar'!F30</f>
        <v>6180</v>
      </c>
      <c r="G33" s="597"/>
      <c r="H33" s="598"/>
      <c r="I33" s="24"/>
      <c r="J33" s="24"/>
      <c r="K33" s="24"/>
      <c r="L33" s="24"/>
      <c r="M33" s="24"/>
      <c r="N33" s="182"/>
      <c r="O33" s="28">
        <f>IF(F33&lt;&gt;0,F33*(1+(SUM(I33:M33))),N33)</f>
        <v>6180</v>
      </c>
      <c r="P33" s="597"/>
      <c r="Q33" s="598"/>
      <c r="R33" s="24"/>
      <c r="S33" s="24"/>
      <c r="T33" s="24"/>
      <c r="U33" s="24"/>
      <c r="V33" s="24"/>
      <c r="W33" s="182"/>
      <c r="X33" s="28">
        <f t="shared" ref="X33:X36" si="12">IF(O33&lt;&gt;0,O33*(1+(SUM(R33:V33))),W33)</f>
        <v>6180</v>
      </c>
      <c r="Y33" s="597"/>
      <c r="Z33" s="598"/>
      <c r="AA33" s="24"/>
      <c r="AB33" s="24"/>
      <c r="AC33" s="24"/>
      <c r="AD33" s="24"/>
      <c r="AE33" s="24"/>
      <c r="AF33" s="182"/>
      <c r="AG33" s="28">
        <f t="shared" ref="AG33:AG36" si="13">IF(X33&lt;&gt;0,X33*(1+(SUM(AA33:AE33))),AF33)</f>
        <v>6180</v>
      </c>
    </row>
    <row r="34" spans="1:33" s="139" customFormat="1">
      <c r="A34" s="161" t="str">
        <f>'(C2) Burimet viti kaluar'!C31</f>
        <v>A.3.1.2</v>
      </c>
      <c r="B34" s="564" t="e">
        <f>#REF!</f>
        <v>#REF!</v>
      </c>
      <c r="C34" s="565"/>
      <c r="D34" s="152">
        <f>'(C2) Burimet viti kaluar'!D31</f>
        <v>0</v>
      </c>
      <c r="E34" s="152">
        <f>'(C2) Burimet viti kaluar'!E31</f>
        <v>0</v>
      </c>
      <c r="F34" s="152">
        <f>'(C2) Burimet viti kaluar'!F31</f>
        <v>0</v>
      </c>
      <c r="G34" s="597"/>
      <c r="H34" s="598"/>
      <c r="I34" s="24"/>
      <c r="J34" s="24"/>
      <c r="K34" s="24"/>
      <c r="L34" s="24"/>
      <c r="M34" s="24"/>
      <c r="N34" s="182"/>
      <c r="O34" s="28">
        <f t="shared" ref="O34:O36" si="14">IF(F34&lt;&gt;0,F34*(1+(SUM(I34:M34))),N34)</f>
        <v>0</v>
      </c>
      <c r="P34" s="597"/>
      <c r="Q34" s="598"/>
      <c r="R34" s="24"/>
      <c r="S34" s="24"/>
      <c r="T34" s="24"/>
      <c r="U34" s="24"/>
      <c r="V34" s="24"/>
      <c r="W34" s="182"/>
      <c r="X34" s="28">
        <f t="shared" si="12"/>
        <v>0</v>
      </c>
      <c r="Y34" s="597"/>
      <c r="Z34" s="598"/>
      <c r="AA34" s="24"/>
      <c r="AB34" s="24"/>
      <c r="AC34" s="24"/>
      <c r="AD34" s="24"/>
      <c r="AE34" s="24"/>
      <c r="AF34" s="182"/>
      <c r="AG34" s="28">
        <f t="shared" si="13"/>
        <v>0</v>
      </c>
    </row>
    <row r="35" spans="1:33" s="139" customFormat="1">
      <c r="A35" s="161" t="str">
        <f>'(C2) Burimet viti kaluar'!C32</f>
        <v>A.3.1.3</v>
      </c>
      <c r="B35" s="564" t="e">
        <f>#REF!</f>
        <v>#REF!</v>
      </c>
      <c r="C35" s="565"/>
      <c r="D35" s="152">
        <f>'(C2) Burimet viti kaluar'!D32</f>
        <v>0</v>
      </c>
      <c r="E35" s="152">
        <f>'(C2) Burimet viti kaluar'!E32</f>
        <v>4646</v>
      </c>
      <c r="F35" s="152">
        <f>'(C2) Burimet viti kaluar'!F32</f>
        <v>5400</v>
      </c>
      <c r="G35" s="597"/>
      <c r="H35" s="598"/>
      <c r="I35" s="24"/>
      <c r="J35" s="24"/>
      <c r="K35" s="24"/>
      <c r="L35" s="24"/>
      <c r="M35" s="24"/>
      <c r="N35" s="182"/>
      <c r="O35" s="28">
        <f t="shared" si="14"/>
        <v>5400</v>
      </c>
      <c r="P35" s="597"/>
      <c r="Q35" s="598"/>
      <c r="R35" s="24"/>
      <c r="S35" s="24"/>
      <c r="T35" s="24"/>
      <c r="U35" s="24"/>
      <c r="V35" s="24"/>
      <c r="W35" s="182"/>
      <c r="X35" s="28">
        <f t="shared" si="12"/>
        <v>5400</v>
      </c>
      <c r="Y35" s="597"/>
      <c r="Z35" s="598"/>
      <c r="AA35" s="24"/>
      <c r="AB35" s="24"/>
      <c r="AC35" s="24"/>
      <c r="AD35" s="24"/>
      <c r="AE35" s="24"/>
      <c r="AF35" s="182"/>
      <c r="AG35" s="28">
        <f t="shared" si="13"/>
        <v>5400</v>
      </c>
    </row>
    <row r="36" spans="1:33" s="147" customFormat="1">
      <c r="A36" s="247" t="str">
        <f>'(C2) Burimet viti kaluar'!C33</f>
        <v>A.3.2</v>
      </c>
      <c r="B36" s="329" t="e">
        <f>#REF!</f>
        <v>#REF!</v>
      </c>
      <c r="C36" s="329"/>
      <c r="D36" s="152">
        <f>'(C2) Burimet viti kaluar'!D33</f>
        <v>0</v>
      </c>
      <c r="E36" s="152">
        <f>'(C2) Burimet viti kaluar'!E33</f>
        <v>0</v>
      </c>
      <c r="F36" s="152">
        <f>'(C2) Burimet viti kaluar'!F33</f>
        <v>0</v>
      </c>
      <c r="G36" s="597"/>
      <c r="H36" s="598"/>
      <c r="I36" s="24"/>
      <c r="J36" s="24"/>
      <c r="K36" s="24"/>
      <c r="L36" s="24"/>
      <c r="M36" s="24"/>
      <c r="N36" s="182"/>
      <c r="O36" s="28">
        <f t="shared" si="14"/>
        <v>0</v>
      </c>
      <c r="P36" s="597"/>
      <c r="Q36" s="598"/>
      <c r="R36" s="24"/>
      <c r="S36" s="24"/>
      <c r="T36" s="24"/>
      <c r="U36" s="24"/>
      <c r="V36" s="24"/>
      <c r="W36" s="182"/>
      <c r="X36" s="28">
        <f t="shared" si="12"/>
        <v>0</v>
      </c>
      <c r="Y36" s="597"/>
      <c r="Z36" s="598"/>
      <c r="AA36" s="24"/>
      <c r="AB36" s="24"/>
      <c r="AC36" s="24"/>
      <c r="AD36" s="24"/>
      <c r="AE36" s="24"/>
      <c r="AF36" s="182"/>
      <c r="AG36" s="28">
        <f t="shared" si="13"/>
        <v>0</v>
      </c>
    </row>
    <row r="37" spans="1:33" s="147" customFormat="1">
      <c r="A37" s="247" t="str">
        <f>'(C2) Burimet viti kaluar'!C34</f>
        <v>A.3.3</v>
      </c>
      <c r="B37" s="329" t="e">
        <f>#REF!</f>
        <v>#REF!</v>
      </c>
      <c r="C37" s="330"/>
      <c r="D37" s="161">
        <f>'(C2) Burimet viti kaluar'!D34</f>
        <v>34</v>
      </c>
      <c r="E37" s="161">
        <f>'(C2) Burimet viti kaluar'!E34</f>
        <v>2217</v>
      </c>
      <c r="F37" s="161">
        <f>'(C2) Burimet viti kaluar'!F34</f>
        <v>6689</v>
      </c>
      <c r="G37" s="161"/>
      <c r="H37" s="253"/>
      <c r="I37" s="253"/>
      <c r="J37" s="253"/>
      <c r="K37" s="253"/>
      <c r="L37" s="253"/>
      <c r="M37" s="253"/>
      <c r="N37" s="254"/>
      <c r="O37" s="253">
        <f>SUM(O38:O40)</f>
        <v>6689</v>
      </c>
      <c r="P37" s="161"/>
      <c r="Q37" s="253"/>
      <c r="R37" s="253"/>
      <c r="S37" s="253"/>
      <c r="T37" s="253"/>
      <c r="U37" s="253"/>
      <c r="V37" s="253"/>
      <c r="W37" s="254"/>
      <c r="X37" s="253">
        <f>SUM(X38:X40)</f>
        <v>6689</v>
      </c>
      <c r="Y37" s="161"/>
      <c r="Z37" s="253"/>
      <c r="AA37" s="253"/>
      <c r="AB37" s="253"/>
      <c r="AC37" s="253"/>
      <c r="AD37" s="253"/>
      <c r="AE37" s="253"/>
      <c r="AF37" s="254"/>
      <c r="AG37" s="254">
        <f>SUM(AG38:AG40)</f>
        <v>6689</v>
      </c>
    </row>
    <row r="38" spans="1:33" s="139" customFormat="1">
      <c r="A38" s="161" t="str">
        <f>'(C2) Burimet viti kaluar'!C35</f>
        <v>A.3.3.1</v>
      </c>
      <c r="B38" s="564" t="e">
        <f>#REF!</f>
        <v>#REF!</v>
      </c>
      <c r="C38" s="565"/>
      <c r="D38" s="152">
        <f>'(C2) Burimet viti kaluar'!D35</f>
        <v>34</v>
      </c>
      <c r="E38" s="152">
        <f>'(C2) Burimet viti kaluar'!E35</f>
        <v>1046</v>
      </c>
      <c r="F38" s="152">
        <f>'(C2) Burimet viti kaluar'!F35</f>
        <v>5139</v>
      </c>
      <c r="G38" s="597"/>
      <c r="H38" s="598"/>
      <c r="I38" s="24"/>
      <c r="J38" s="24"/>
      <c r="K38" s="24"/>
      <c r="L38" s="24"/>
      <c r="M38" s="24"/>
      <c r="N38" s="182"/>
      <c r="O38" s="28">
        <f t="shared" ref="O38:O40" si="15">IF(F38&lt;&gt;0,F38*(1+(SUM(I38:M38))),N38)</f>
        <v>5139</v>
      </c>
      <c r="P38" s="597"/>
      <c r="Q38" s="598"/>
      <c r="R38" s="24"/>
      <c r="S38" s="24"/>
      <c r="T38" s="24"/>
      <c r="U38" s="24"/>
      <c r="V38" s="24"/>
      <c r="W38" s="182"/>
      <c r="X38" s="28">
        <f t="shared" ref="X38:X40" si="16">IF(O38&lt;&gt;0,O38*(1+(SUM(R38:V38))),W38)</f>
        <v>5139</v>
      </c>
      <c r="Y38" s="597"/>
      <c r="Z38" s="598"/>
      <c r="AA38" s="24"/>
      <c r="AB38" s="24"/>
      <c r="AC38" s="24"/>
      <c r="AD38" s="24"/>
      <c r="AE38" s="24"/>
      <c r="AF38" s="182"/>
      <c r="AG38" s="28">
        <f t="shared" ref="AG38:AG40" si="17">IF(X38&lt;&gt;0,X38*(1+(SUM(AA38:AE38))),AF38)</f>
        <v>5139</v>
      </c>
    </row>
    <row r="39" spans="1:33" s="139" customFormat="1">
      <c r="A39" s="161" t="str">
        <f>'(C2) Burimet viti kaluar'!C36</f>
        <v>A.3.3.2</v>
      </c>
      <c r="B39" s="564" t="e">
        <f>#REF!</f>
        <v>#REF!</v>
      </c>
      <c r="C39" s="565"/>
      <c r="D39" s="152">
        <f>'(C2) Burimet viti kaluar'!D36</f>
        <v>0</v>
      </c>
      <c r="E39" s="152">
        <f>'(C2) Burimet viti kaluar'!E36</f>
        <v>0</v>
      </c>
      <c r="F39" s="152">
        <f>'(C2) Burimet viti kaluar'!F36</f>
        <v>0</v>
      </c>
      <c r="G39" s="597"/>
      <c r="H39" s="598"/>
      <c r="I39" s="24"/>
      <c r="J39" s="24"/>
      <c r="K39" s="24"/>
      <c r="L39" s="24"/>
      <c r="M39" s="24"/>
      <c r="N39" s="182"/>
      <c r="O39" s="28">
        <f t="shared" si="15"/>
        <v>0</v>
      </c>
      <c r="P39" s="597"/>
      <c r="Q39" s="598"/>
      <c r="R39" s="24"/>
      <c r="S39" s="24"/>
      <c r="T39" s="24"/>
      <c r="U39" s="24"/>
      <c r="V39" s="24"/>
      <c r="W39" s="182"/>
      <c r="X39" s="28">
        <f t="shared" si="16"/>
        <v>0</v>
      </c>
      <c r="Y39" s="597"/>
      <c r="Z39" s="598"/>
      <c r="AA39" s="24"/>
      <c r="AB39" s="24"/>
      <c r="AC39" s="24"/>
      <c r="AD39" s="24"/>
      <c r="AE39" s="24"/>
      <c r="AF39" s="182"/>
      <c r="AG39" s="28">
        <f t="shared" si="17"/>
        <v>0</v>
      </c>
    </row>
    <row r="40" spans="1:33" s="139" customFormat="1">
      <c r="A40" s="161" t="str">
        <f>'(C2) Burimet viti kaluar'!C37</f>
        <v>A.3.3.3</v>
      </c>
      <c r="B40" s="564" t="e">
        <f>#REF!</f>
        <v>#REF!</v>
      </c>
      <c r="C40" s="565"/>
      <c r="D40" s="152">
        <f>'(C2) Burimet viti kaluar'!D37</f>
        <v>0</v>
      </c>
      <c r="E40" s="152">
        <f>'(C2) Burimet viti kaluar'!E37</f>
        <v>1171</v>
      </c>
      <c r="F40" s="152">
        <f>'(C2) Burimet viti kaluar'!F37</f>
        <v>1550</v>
      </c>
      <c r="G40" s="597"/>
      <c r="H40" s="598"/>
      <c r="I40" s="24"/>
      <c r="J40" s="24"/>
      <c r="K40" s="24"/>
      <c r="L40" s="24"/>
      <c r="M40" s="24"/>
      <c r="N40" s="182"/>
      <c r="O40" s="28">
        <f t="shared" si="15"/>
        <v>1550</v>
      </c>
      <c r="P40" s="597"/>
      <c r="Q40" s="598"/>
      <c r="R40" s="24"/>
      <c r="S40" s="24"/>
      <c r="T40" s="24"/>
      <c r="U40" s="24"/>
      <c r="V40" s="24"/>
      <c r="W40" s="182"/>
      <c r="X40" s="28">
        <f t="shared" si="16"/>
        <v>1550</v>
      </c>
      <c r="Y40" s="597"/>
      <c r="Z40" s="598"/>
      <c r="AA40" s="24"/>
      <c r="AB40" s="24"/>
      <c r="AC40" s="24"/>
      <c r="AD40" s="24"/>
      <c r="AE40" s="24"/>
      <c r="AF40" s="182"/>
      <c r="AG40" s="28">
        <f t="shared" si="17"/>
        <v>1550</v>
      </c>
    </row>
    <row r="41" spans="1:33" s="147" customFormat="1">
      <c r="A41" s="247" t="str">
        <f>'(C2) Burimet viti kaluar'!C38</f>
        <v>A.3.4</v>
      </c>
      <c r="B41" s="329" t="e">
        <f>#REF!</f>
        <v>#REF!</v>
      </c>
      <c r="C41" s="330"/>
      <c r="D41" s="161">
        <f>'(C2) Burimet viti kaluar'!D38</f>
        <v>4</v>
      </c>
      <c r="E41" s="161">
        <f>'(C2) Burimet viti kaluar'!E38</f>
        <v>38</v>
      </c>
      <c r="F41" s="161">
        <f>'(C2) Burimet viti kaluar'!F38</f>
        <v>50</v>
      </c>
      <c r="G41" s="161"/>
      <c r="H41" s="253"/>
      <c r="I41" s="253"/>
      <c r="J41" s="253"/>
      <c r="K41" s="253"/>
      <c r="L41" s="253"/>
      <c r="M41" s="253"/>
      <c r="N41" s="254"/>
      <c r="O41" s="253">
        <f>SUM(O42:O44)</f>
        <v>50</v>
      </c>
      <c r="P41" s="161"/>
      <c r="Q41" s="253"/>
      <c r="R41" s="253"/>
      <c r="S41" s="253"/>
      <c r="T41" s="253"/>
      <c r="U41" s="253"/>
      <c r="V41" s="253"/>
      <c r="W41" s="254"/>
      <c r="X41" s="253">
        <f>SUM(X42:X44)</f>
        <v>50</v>
      </c>
      <c r="Y41" s="161"/>
      <c r="Z41" s="253"/>
      <c r="AA41" s="253"/>
      <c r="AB41" s="253"/>
      <c r="AC41" s="253"/>
      <c r="AD41" s="253"/>
      <c r="AE41" s="253"/>
      <c r="AF41" s="254"/>
      <c r="AG41" s="254">
        <f>SUM(AG42:AG44)</f>
        <v>50</v>
      </c>
    </row>
    <row r="42" spans="1:33" s="139" customFormat="1">
      <c r="A42" s="161" t="str">
        <f>'(C2) Burimet viti kaluar'!C39</f>
        <v>A.3.4.1</v>
      </c>
      <c r="B42" s="564" t="e">
        <f>#REF!</f>
        <v>#REF!</v>
      </c>
      <c r="C42" s="565"/>
      <c r="D42" s="152">
        <f>'(C2) Burimet viti kaluar'!D39</f>
        <v>4</v>
      </c>
      <c r="E42" s="152">
        <f>'(C2) Burimet viti kaluar'!E39</f>
        <v>38</v>
      </c>
      <c r="F42" s="152">
        <f>'(C2) Burimet viti kaluar'!F39</f>
        <v>50</v>
      </c>
      <c r="G42" s="597"/>
      <c r="H42" s="598"/>
      <c r="I42" s="24"/>
      <c r="J42" s="24"/>
      <c r="K42" s="24"/>
      <c r="L42" s="24"/>
      <c r="M42" s="24"/>
      <c r="N42" s="182"/>
      <c r="O42" s="28">
        <f t="shared" ref="O42:O44" si="18">IF(F42&lt;&gt;0,F42*(1+(SUM(I42:M42))),N42)</f>
        <v>50</v>
      </c>
      <c r="P42" s="597"/>
      <c r="Q42" s="598"/>
      <c r="R42" s="24"/>
      <c r="S42" s="24"/>
      <c r="T42" s="24"/>
      <c r="U42" s="24"/>
      <c r="V42" s="24"/>
      <c r="W42" s="182"/>
      <c r="X42" s="28">
        <f t="shared" ref="X42:X44" si="19">IF(O42&lt;&gt;0,O42*(1+(SUM(R42:V42))),W42)</f>
        <v>50</v>
      </c>
      <c r="Y42" s="597"/>
      <c r="Z42" s="598"/>
      <c r="AA42" s="24"/>
      <c r="AB42" s="24"/>
      <c r="AC42" s="24"/>
      <c r="AD42" s="24"/>
      <c r="AE42" s="24"/>
      <c r="AF42" s="182"/>
      <c r="AG42" s="28">
        <f t="shared" ref="AG42:AG44" si="20">IF(X42&lt;&gt;0,X42*(1+(SUM(AA42:AE42))),AF42)</f>
        <v>50</v>
      </c>
    </row>
    <row r="43" spans="1:33" s="139" customFormat="1">
      <c r="A43" s="161" t="str">
        <f>'(C2) Burimet viti kaluar'!C40</f>
        <v>A.3.4.2</v>
      </c>
      <c r="B43" s="564" t="e">
        <f>#REF!</f>
        <v>#REF!</v>
      </c>
      <c r="C43" s="565"/>
      <c r="D43" s="152">
        <f>'(C2) Burimet viti kaluar'!D40</f>
        <v>0</v>
      </c>
      <c r="E43" s="152">
        <f>'(C2) Burimet viti kaluar'!E40</f>
        <v>0</v>
      </c>
      <c r="F43" s="152">
        <f>'(C2) Burimet viti kaluar'!F40</f>
        <v>0</v>
      </c>
      <c r="G43" s="597"/>
      <c r="H43" s="598"/>
      <c r="I43" s="24"/>
      <c r="J43" s="24"/>
      <c r="K43" s="24"/>
      <c r="L43" s="24"/>
      <c r="M43" s="24"/>
      <c r="N43" s="182"/>
      <c r="O43" s="28">
        <f t="shared" si="18"/>
        <v>0</v>
      </c>
      <c r="P43" s="597"/>
      <c r="Q43" s="598"/>
      <c r="R43" s="24"/>
      <c r="S43" s="24"/>
      <c r="T43" s="24"/>
      <c r="U43" s="24"/>
      <c r="V43" s="24"/>
      <c r="W43" s="182"/>
      <c r="X43" s="28">
        <f t="shared" si="19"/>
        <v>0</v>
      </c>
      <c r="Y43" s="597"/>
      <c r="Z43" s="598"/>
      <c r="AA43" s="24"/>
      <c r="AB43" s="24"/>
      <c r="AC43" s="24"/>
      <c r="AD43" s="24"/>
      <c r="AE43" s="24"/>
      <c r="AF43" s="182"/>
      <c r="AG43" s="28">
        <f t="shared" si="20"/>
        <v>0</v>
      </c>
    </row>
    <row r="44" spans="1:33" s="139" customFormat="1">
      <c r="A44" s="161" t="str">
        <f>'(C2) Burimet viti kaluar'!C41</f>
        <v>A.3.4.3</v>
      </c>
      <c r="B44" s="564" t="e">
        <f>#REF!</f>
        <v>#REF!</v>
      </c>
      <c r="C44" s="565"/>
      <c r="D44" s="152">
        <f>'(C2) Burimet viti kaluar'!D41</f>
        <v>0</v>
      </c>
      <c r="E44" s="152">
        <f>'(C2) Burimet viti kaluar'!E41</f>
        <v>0</v>
      </c>
      <c r="F44" s="152">
        <f>'(C2) Burimet viti kaluar'!F41</f>
        <v>0</v>
      </c>
      <c r="G44" s="597"/>
      <c r="H44" s="598"/>
      <c r="I44" s="24"/>
      <c r="J44" s="24"/>
      <c r="K44" s="24"/>
      <c r="L44" s="24"/>
      <c r="M44" s="24"/>
      <c r="N44" s="182"/>
      <c r="O44" s="28">
        <f t="shared" si="18"/>
        <v>0</v>
      </c>
      <c r="P44" s="597"/>
      <c r="Q44" s="598"/>
      <c r="R44" s="24"/>
      <c r="S44" s="24"/>
      <c r="T44" s="24"/>
      <c r="U44" s="24"/>
      <c r="V44" s="24"/>
      <c r="W44" s="182"/>
      <c r="X44" s="28">
        <f t="shared" si="19"/>
        <v>0</v>
      </c>
      <c r="Y44" s="597"/>
      <c r="Z44" s="598"/>
      <c r="AA44" s="24"/>
      <c r="AB44" s="24"/>
      <c r="AC44" s="24"/>
      <c r="AD44" s="24"/>
      <c r="AE44" s="24"/>
      <c r="AF44" s="182"/>
      <c r="AG44" s="28">
        <f t="shared" si="20"/>
        <v>0</v>
      </c>
    </row>
    <row r="45" spans="1:33" s="147" customFormat="1">
      <c r="A45" s="247" t="str">
        <f>'(C2) Burimet viti kaluar'!C42</f>
        <v>A.3.5</v>
      </c>
      <c r="B45" s="329" t="e">
        <f>#REF!</f>
        <v>#REF!</v>
      </c>
      <c r="C45" s="330"/>
      <c r="D45" s="161">
        <f>'(C2) Burimet viti kaluar'!D42</f>
        <v>6360</v>
      </c>
      <c r="E45" s="161">
        <f>'(C2) Burimet viti kaluar'!E42</f>
        <v>3563</v>
      </c>
      <c r="F45" s="161">
        <f>'(C2) Burimet viti kaluar'!F42</f>
        <v>5210</v>
      </c>
      <c r="G45" s="161"/>
      <c r="H45" s="253"/>
      <c r="I45" s="253"/>
      <c r="J45" s="253"/>
      <c r="K45" s="253"/>
      <c r="L45" s="253"/>
      <c r="M45" s="253"/>
      <c r="N45" s="254"/>
      <c r="O45" s="253">
        <f>SUM(O46:O58)</f>
        <v>5210</v>
      </c>
      <c r="P45" s="161"/>
      <c r="Q45" s="253"/>
      <c r="R45" s="253"/>
      <c r="S45" s="253"/>
      <c r="T45" s="253"/>
      <c r="U45" s="253"/>
      <c r="V45" s="253"/>
      <c r="W45" s="254"/>
      <c r="X45" s="253">
        <f>SUM(X46:X58)</f>
        <v>5210</v>
      </c>
      <c r="Y45" s="161"/>
      <c r="Z45" s="253"/>
      <c r="AA45" s="253"/>
      <c r="AB45" s="253"/>
      <c r="AC45" s="253"/>
      <c r="AD45" s="253"/>
      <c r="AE45" s="253"/>
      <c r="AF45" s="254"/>
      <c r="AG45" s="254">
        <f>SUM(AG46:AG58)</f>
        <v>5210</v>
      </c>
    </row>
    <row r="46" spans="1:33" s="139" customFormat="1">
      <c r="A46" s="161" t="str">
        <f>'(C2) Burimet viti kaluar'!C43</f>
        <v>A.3.5.1</v>
      </c>
      <c r="B46" s="564" t="e">
        <f>#REF!</f>
        <v>#REF!</v>
      </c>
      <c r="C46" s="565"/>
      <c r="D46" s="152">
        <f>'(C2) Burimet viti kaluar'!D43</f>
        <v>5932</v>
      </c>
      <c r="E46" s="152">
        <f>'(C2) Burimet viti kaluar'!E43</f>
        <v>3170</v>
      </c>
      <c r="F46" s="152">
        <f>'(C2) Burimet viti kaluar'!F43</f>
        <v>4240</v>
      </c>
      <c r="G46" s="597"/>
      <c r="H46" s="598"/>
      <c r="I46" s="24"/>
      <c r="J46" s="24"/>
      <c r="K46" s="24"/>
      <c r="L46" s="24"/>
      <c r="M46" s="24"/>
      <c r="N46" s="182"/>
      <c r="O46" s="28">
        <f t="shared" ref="O46:O58" si="21">IF(F46&lt;&gt;0,F46*(1+(SUM(I46:M46))),N46)</f>
        <v>4240</v>
      </c>
      <c r="P46" s="597"/>
      <c r="Q46" s="598"/>
      <c r="R46" s="24"/>
      <c r="S46" s="24"/>
      <c r="T46" s="24"/>
      <c r="U46" s="24"/>
      <c r="V46" s="24"/>
      <c r="W46" s="182"/>
      <c r="X46" s="28">
        <f t="shared" ref="X46:X58" si="22">IF(O46&lt;&gt;0,O46*(1+(SUM(R46:V46))),W46)</f>
        <v>4240</v>
      </c>
      <c r="Y46" s="597"/>
      <c r="Z46" s="598"/>
      <c r="AA46" s="24"/>
      <c r="AB46" s="24"/>
      <c r="AC46" s="24"/>
      <c r="AD46" s="24"/>
      <c r="AE46" s="24"/>
      <c r="AF46" s="182"/>
      <c r="AG46" s="28">
        <f t="shared" ref="AG46:AG58" si="23">IF(X46&lt;&gt;0,X46*(1+(SUM(AA46:AE46))),AF46)</f>
        <v>4240</v>
      </c>
    </row>
    <row r="47" spans="1:33" s="139" customFormat="1">
      <c r="A47" s="161" t="str">
        <f>'(C2) Burimet viti kaluar'!C44</f>
        <v>A.3.5.2</v>
      </c>
      <c r="B47" s="564" t="e">
        <f>#REF!</f>
        <v>#REF!</v>
      </c>
      <c r="C47" s="565"/>
      <c r="D47" s="152">
        <f>'(C2) Burimet viti kaluar'!D44</f>
        <v>369</v>
      </c>
      <c r="E47" s="152">
        <f>'(C2) Burimet viti kaluar'!E44</f>
        <v>258</v>
      </c>
      <c r="F47" s="152">
        <f>'(C2) Burimet viti kaluar'!F44</f>
        <v>310</v>
      </c>
      <c r="G47" s="597"/>
      <c r="H47" s="598"/>
      <c r="I47" s="24"/>
      <c r="J47" s="24"/>
      <c r="K47" s="24"/>
      <c r="L47" s="24"/>
      <c r="M47" s="24"/>
      <c r="N47" s="182"/>
      <c r="O47" s="28">
        <f t="shared" si="21"/>
        <v>310</v>
      </c>
      <c r="P47" s="597"/>
      <c r="Q47" s="598"/>
      <c r="R47" s="24"/>
      <c r="S47" s="24"/>
      <c r="T47" s="24"/>
      <c r="U47" s="24"/>
      <c r="V47" s="24"/>
      <c r="W47" s="182"/>
      <c r="X47" s="28">
        <f t="shared" si="22"/>
        <v>310</v>
      </c>
      <c r="Y47" s="597"/>
      <c r="Z47" s="598"/>
      <c r="AA47" s="24"/>
      <c r="AB47" s="24"/>
      <c r="AC47" s="24"/>
      <c r="AD47" s="24"/>
      <c r="AE47" s="24"/>
      <c r="AF47" s="182"/>
      <c r="AG47" s="28">
        <f t="shared" si="23"/>
        <v>310</v>
      </c>
    </row>
    <row r="48" spans="1:33" s="139" customFormat="1">
      <c r="A48" s="161" t="str">
        <f>'(C2) Burimet viti kaluar'!C45</f>
        <v>A.3.5.3</v>
      </c>
      <c r="B48" s="564" t="e">
        <f>#REF!</f>
        <v>#REF!</v>
      </c>
      <c r="C48" s="565"/>
      <c r="D48" s="152">
        <f>'(C2) Burimet viti kaluar'!D45</f>
        <v>0</v>
      </c>
      <c r="E48" s="152">
        <f>'(C2) Burimet viti kaluar'!E45</f>
        <v>0</v>
      </c>
      <c r="F48" s="152">
        <f>'(C2) Burimet viti kaluar'!F45</f>
        <v>0</v>
      </c>
      <c r="G48" s="597"/>
      <c r="H48" s="598"/>
      <c r="I48" s="24"/>
      <c r="J48" s="24"/>
      <c r="K48" s="24"/>
      <c r="L48" s="24"/>
      <c r="M48" s="24"/>
      <c r="N48" s="182"/>
      <c r="O48" s="28">
        <f t="shared" si="21"/>
        <v>0</v>
      </c>
      <c r="P48" s="597"/>
      <c r="Q48" s="598"/>
      <c r="R48" s="24"/>
      <c r="S48" s="24"/>
      <c r="T48" s="24"/>
      <c r="U48" s="24"/>
      <c r="V48" s="24"/>
      <c r="W48" s="182"/>
      <c r="X48" s="28">
        <f t="shared" si="22"/>
        <v>0</v>
      </c>
      <c r="Y48" s="597"/>
      <c r="Z48" s="598"/>
      <c r="AA48" s="24"/>
      <c r="AB48" s="24"/>
      <c r="AC48" s="24"/>
      <c r="AD48" s="24"/>
      <c r="AE48" s="24"/>
      <c r="AF48" s="182"/>
      <c r="AG48" s="28">
        <f t="shared" si="23"/>
        <v>0</v>
      </c>
    </row>
    <row r="49" spans="1:33" s="139" customFormat="1">
      <c r="A49" s="161" t="str">
        <f>'(C2) Burimet viti kaluar'!C46</f>
        <v>A.3.5.4</v>
      </c>
      <c r="B49" s="564" t="e">
        <f>#REF!</f>
        <v>#REF!</v>
      </c>
      <c r="C49" s="565"/>
      <c r="D49" s="152">
        <f>'(C2) Burimet viti kaluar'!D46</f>
        <v>0</v>
      </c>
      <c r="E49" s="152">
        <f>'(C2) Burimet viti kaluar'!E46</f>
        <v>0</v>
      </c>
      <c r="F49" s="152">
        <f>'(C2) Burimet viti kaluar'!F46</f>
        <v>0</v>
      </c>
      <c r="G49" s="597"/>
      <c r="H49" s="598"/>
      <c r="I49" s="24"/>
      <c r="J49" s="24"/>
      <c r="K49" s="24"/>
      <c r="L49" s="24"/>
      <c r="M49" s="24"/>
      <c r="N49" s="182"/>
      <c r="O49" s="28">
        <f t="shared" si="21"/>
        <v>0</v>
      </c>
      <c r="P49" s="597"/>
      <c r="Q49" s="598"/>
      <c r="R49" s="24"/>
      <c r="S49" s="24"/>
      <c r="T49" s="24"/>
      <c r="U49" s="24"/>
      <c r="V49" s="24"/>
      <c r="W49" s="182"/>
      <c r="X49" s="28">
        <f t="shared" si="22"/>
        <v>0</v>
      </c>
      <c r="Y49" s="597"/>
      <c r="Z49" s="598"/>
      <c r="AA49" s="24"/>
      <c r="AB49" s="24"/>
      <c r="AC49" s="24"/>
      <c r="AD49" s="24"/>
      <c r="AE49" s="24"/>
      <c r="AF49" s="182"/>
      <c r="AG49" s="28">
        <f t="shared" si="23"/>
        <v>0</v>
      </c>
    </row>
    <row r="50" spans="1:33" s="139" customFormat="1">
      <c r="A50" s="161" t="str">
        <f>'(C2) Burimet viti kaluar'!C47</f>
        <v>A.3.5.5</v>
      </c>
      <c r="B50" s="564" t="e">
        <f>#REF!</f>
        <v>#REF!</v>
      </c>
      <c r="C50" s="565"/>
      <c r="D50" s="152">
        <f>'(C2) Burimet viti kaluar'!D47</f>
        <v>0</v>
      </c>
      <c r="E50" s="152">
        <f>'(C2) Burimet viti kaluar'!E47</f>
        <v>47</v>
      </c>
      <c r="F50" s="152">
        <f>'(C2) Burimet viti kaluar'!F47</f>
        <v>160</v>
      </c>
      <c r="G50" s="597"/>
      <c r="H50" s="598"/>
      <c r="I50" s="24"/>
      <c r="J50" s="24"/>
      <c r="K50" s="24"/>
      <c r="L50" s="24"/>
      <c r="M50" s="24"/>
      <c r="N50" s="182"/>
      <c r="O50" s="28">
        <f t="shared" si="21"/>
        <v>160</v>
      </c>
      <c r="P50" s="597"/>
      <c r="Q50" s="598"/>
      <c r="R50" s="24"/>
      <c r="S50" s="24"/>
      <c r="T50" s="24"/>
      <c r="U50" s="24"/>
      <c r="V50" s="24"/>
      <c r="W50" s="182"/>
      <c r="X50" s="28">
        <f t="shared" si="22"/>
        <v>160</v>
      </c>
      <c r="Y50" s="597"/>
      <c r="Z50" s="598"/>
      <c r="AA50" s="24"/>
      <c r="AB50" s="24"/>
      <c r="AC50" s="24"/>
      <c r="AD50" s="24"/>
      <c r="AE50" s="24"/>
      <c r="AF50" s="182"/>
      <c r="AG50" s="28">
        <f t="shared" si="23"/>
        <v>160</v>
      </c>
    </row>
    <row r="51" spans="1:33" s="139" customFormat="1">
      <c r="A51" s="161" t="str">
        <f>'(C2) Burimet viti kaluar'!C48</f>
        <v>A.3.5.6</v>
      </c>
      <c r="B51" s="564" t="e">
        <f>#REF!</f>
        <v>#REF!</v>
      </c>
      <c r="C51" s="565"/>
      <c r="D51" s="152">
        <f>'(C2) Burimet viti kaluar'!D48</f>
        <v>59</v>
      </c>
      <c r="E51" s="152">
        <f>'(C2) Burimet viti kaluar'!E48</f>
        <v>88</v>
      </c>
      <c r="F51" s="152">
        <f>'(C2) Burimet viti kaluar'!F48</f>
        <v>250</v>
      </c>
      <c r="G51" s="597"/>
      <c r="H51" s="598"/>
      <c r="I51" s="24"/>
      <c r="J51" s="24"/>
      <c r="K51" s="24"/>
      <c r="L51" s="24"/>
      <c r="M51" s="24"/>
      <c r="N51" s="182"/>
      <c r="O51" s="28">
        <f t="shared" si="21"/>
        <v>250</v>
      </c>
      <c r="P51" s="597"/>
      <c r="Q51" s="598"/>
      <c r="R51" s="24"/>
      <c r="S51" s="24"/>
      <c r="T51" s="24"/>
      <c r="U51" s="24"/>
      <c r="V51" s="24"/>
      <c r="W51" s="182"/>
      <c r="X51" s="28">
        <f t="shared" si="22"/>
        <v>250</v>
      </c>
      <c r="Y51" s="597"/>
      <c r="Z51" s="598"/>
      <c r="AA51" s="24"/>
      <c r="AB51" s="24"/>
      <c r="AC51" s="24"/>
      <c r="AD51" s="24"/>
      <c r="AE51" s="24"/>
      <c r="AF51" s="182"/>
      <c r="AG51" s="28">
        <f t="shared" si="23"/>
        <v>250</v>
      </c>
    </row>
    <row r="52" spans="1:33" s="139" customFormat="1">
      <c r="A52" s="161" t="str">
        <f>'(C2) Burimet viti kaluar'!C49</f>
        <v>A.3.5.7</v>
      </c>
      <c r="B52" s="564" t="e">
        <f>#REF!</f>
        <v>#REF!</v>
      </c>
      <c r="C52" s="565"/>
      <c r="D52" s="152">
        <f>'(C2) Burimet viti kaluar'!D49</f>
        <v>0</v>
      </c>
      <c r="E52" s="152">
        <f>'(C2) Burimet viti kaluar'!E49</f>
        <v>0</v>
      </c>
      <c r="F52" s="152">
        <f>'(C2) Burimet viti kaluar'!F49</f>
        <v>0</v>
      </c>
      <c r="G52" s="597"/>
      <c r="H52" s="598"/>
      <c r="I52" s="24"/>
      <c r="J52" s="24"/>
      <c r="K52" s="24"/>
      <c r="L52" s="24"/>
      <c r="M52" s="24"/>
      <c r="N52" s="182"/>
      <c r="O52" s="28">
        <f t="shared" si="21"/>
        <v>0</v>
      </c>
      <c r="P52" s="597"/>
      <c r="Q52" s="598"/>
      <c r="R52" s="24"/>
      <c r="S52" s="24"/>
      <c r="T52" s="24"/>
      <c r="U52" s="24"/>
      <c r="V52" s="24"/>
      <c r="W52" s="182"/>
      <c r="X52" s="28">
        <f t="shared" si="22"/>
        <v>0</v>
      </c>
      <c r="Y52" s="597"/>
      <c r="Z52" s="598"/>
      <c r="AA52" s="24"/>
      <c r="AB52" s="24"/>
      <c r="AC52" s="24"/>
      <c r="AD52" s="24"/>
      <c r="AE52" s="24"/>
      <c r="AF52" s="182"/>
      <c r="AG52" s="28">
        <f t="shared" si="23"/>
        <v>0</v>
      </c>
    </row>
    <row r="53" spans="1:33" s="139" customFormat="1">
      <c r="A53" s="161" t="str">
        <f>'(C2) Burimet viti kaluar'!C50</f>
        <v>A.3.5.8</v>
      </c>
      <c r="B53" s="564" t="e">
        <f>#REF!</f>
        <v>#REF!</v>
      </c>
      <c r="C53" s="565"/>
      <c r="D53" s="152">
        <f>'(C2) Burimet viti kaluar'!D50</f>
        <v>0</v>
      </c>
      <c r="E53" s="152">
        <f>'(C2) Burimet viti kaluar'!E50</f>
        <v>0</v>
      </c>
      <c r="F53" s="152">
        <f>'(C2) Burimet viti kaluar'!F50</f>
        <v>250</v>
      </c>
      <c r="G53" s="597"/>
      <c r="H53" s="598"/>
      <c r="I53" s="24"/>
      <c r="J53" s="24"/>
      <c r="K53" s="24"/>
      <c r="L53" s="24"/>
      <c r="M53" s="24"/>
      <c r="N53" s="182"/>
      <c r="O53" s="28">
        <f t="shared" si="21"/>
        <v>250</v>
      </c>
      <c r="P53" s="597"/>
      <c r="Q53" s="598"/>
      <c r="R53" s="24"/>
      <c r="S53" s="24"/>
      <c r="T53" s="24"/>
      <c r="U53" s="24"/>
      <c r="V53" s="24"/>
      <c r="W53" s="182"/>
      <c r="X53" s="28">
        <f t="shared" si="22"/>
        <v>250</v>
      </c>
      <c r="Y53" s="597"/>
      <c r="Z53" s="598"/>
      <c r="AA53" s="24"/>
      <c r="AB53" s="24"/>
      <c r="AC53" s="24"/>
      <c r="AD53" s="24"/>
      <c r="AE53" s="24"/>
      <c r="AF53" s="182"/>
      <c r="AG53" s="28">
        <f t="shared" si="23"/>
        <v>250</v>
      </c>
    </row>
    <row r="54" spans="1:33" s="139" customFormat="1">
      <c r="A54" s="161" t="str">
        <f>'(C2) Burimet viti kaluar'!C51</f>
        <v>A.3.5.9</v>
      </c>
      <c r="B54" s="564" t="e">
        <f>#REF!</f>
        <v>#REF!</v>
      </c>
      <c r="C54" s="565"/>
      <c r="D54" s="152">
        <f>'(C2) Burimet viti kaluar'!D51</f>
        <v>0</v>
      </c>
      <c r="E54" s="152">
        <f>'(C2) Burimet viti kaluar'!E51</f>
        <v>0</v>
      </c>
      <c r="F54" s="152">
        <f>'(C2) Burimet viti kaluar'!F51</f>
        <v>0</v>
      </c>
      <c r="G54" s="597"/>
      <c r="H54" s="598"/>
      <c r="I54" s="24"/>
      <c r="J54" s="24"/>
      <c r="K54" s="24"/>
      <c r="L54" s="24"/>
      <c r="M54" s="24"/>
      <c r="N54" s="182"/>
      <c r="O54" s="28">
        <f t="shared" si="21"/>
        <v>0</v>
      </c>
      <c r="P54" s="597"/>
      <c r="Q54" s="598"/>
      <c r="R54" s="24"/>
      <c r="S54" s="24"/>
      <c r="T54" s="24"/>
      <c r="U54" s="24"/>
      <c r="V54" s="24"/>
      <c r="W54" s="182"/>
      <c r="X54" s="28">
        <f t="shared" si="22"/>
        <v>0</v>
      </c>
      <c r="Y54" s="597"/>
      <c r="Z54" s="598"/>
      <c r="AA54" s="24"/>
      <c r="AB54" s="24"/>
      <c r="AC54" s="24"/>
      <c r="AD54" s="24"/>
      <c r="AE54" s="24"/>
      <c r="AF54" s="182"/>
      <c r="AG54" s="28">
        <f t="shared" si="23"/>
        <v>0</v>
      </c>
    </row>
    <row r="55" spans="1:33" s="139" customFormat="1">
      <c r="A55" s="161" t="str">
        <f>'(C2) Burimet viti kaluar'!C52</f>
        <v>A.3.5.10</v>
      </c>
      <c r="B55" s="564" t="e">
        <f>#REF!</f>
        <v>#REF!</v>
      </c>
      <c r="C55" s="565"/>
      <c r="D55" s="152">
        <f>'(C2) Burimet viti kaluar'!D52</f>
        <v>0</v>
      </c>
      <c r="E55" s="152">
        <f>'(C2) Burimet viti kaluar'!E52</f>
        <v>0</v>
      </c>
      <c r="F55" s="152">
        <f>'(C2) Burimet viti kaluar'!F52</f>
        <v>0</v>
      </c>
      <c r="G55" s="597"/>
      <c r="H55" s="598"/>
      <c r="I55" s="24"/>
      <c r="J55" s="24"/>
      <c r="K55" s="24"/>
      <c r="L55" s="24"/>
      <c r="M55" s="24"/>
      <c r="N55" s="182"/>
      <c r="O55" s="28">
        <f t="shared" si="21"/>
        <v>0</v>
      </c>
      <c r="P55" s="597"/>
      <c r="Q55" s="598"/>
      <c r="R55" s="24"/>
      <c r="S55" s="24"/>
      <c r="T55" s="24"/>
      <c r="U55" s="24"/>
      <c r="V55" s="24"/>
      <c r="W55" s="182"/>
      <c r="X55" s="28">
        <f t="shared" si="22"/>
        <v>0</v>
      </c>
      <c r="Y55" s="597"/>
      <c r="Z55" s="598"/>
      <c r="AA55" s="24"/>
      <c r="AB55" s="24"/>
      <c r="AC55" s="24"/>
      <c r="AD55" s="24"/>
      <c r="AE55" s="24"/>
      <c r="AF55" s="182"/>
      <c r="AG55" s="28">
        <f t="shared" si="23"/>
        <v>0</v>
      </c>
    </row>
    <row r="56" spans="1:33" s="139" customFormat="1">
      <c r="A56" s="161" t="str">
        <f>'(C2) Burimet viti kaluar'!C53</f>
        <v>A.3.5.11</v>
      </c>
      <c r="B56" s="564" t="e">
        <f>#REF!</f>
        <v>#REF!</v>
      </c>
      <c r="C56" s="565"/>
      <c r="D56" s="152">
        <f>'(C2) Burimet viti kaluar'!D53</f>
        <v>0</v>
      </c>
      <c r="E56" s="152">
        <f>'(C2) Burimet viti kaluar'!E53</f>
        <v>0</v>
      </c>
      <c r="F56" s="152">
        <f>'(C2) Burimet viti kaluar'!F53</f>
        <v>0</v>
      </c>
      <c r="G56" s="597"/>
      <c r="H56" s="598"/>
      <c r="I56" s="24"/>
      <c r="J56" s="24"/>
      <c r="K56" s="24"/>
      <c r="L56" s="24"/>
      <c r="M56" s="24"/>
      <c r="N56" s="182"/>
      <c r="O56" s="28">
        <f t="shared" si="21"/>
        <v>0</v>
      </c>
      <c r="P56" s="597"/>
      <c r="Q56" s="598"/>
      <c r="R56" s="24"/>
      <c r="S56" s="24"/>
      <c r="T56" s="24"/>
      <c r="U56" s="24"/>
      <c r="V56" s="24"/>
      <c r="W56" s="182"/>
      <c r="X56" s="28">
        <f t="shared" si="22"/>
        <v>0</v>
      </c>
      <c r="Y56" s="597"/>
      <c r="Z56" s="598"/>
      <c r="AA56" s="24"/>
      <c r="AB56" s="24"/>
      <c r="AC56" s="24"/>
      <c r="AD56" s="24"/>
      <c r="AE56" s="24"/>
      <c r="AF56" s="182"/>
      <c r="AG56" s="28">
        <f t="shared" si="23"/>
        <v>0</v>
      </c>
    </row>
    <row r="57" spans="1:33" s="139" customFormat="1">
      <c r="A57" s="161" t="str">
        <f>'(C2) Burimet viti kaluar'!C54</f>
        <v>A.3.5.12</v>
      </c>
      <c r="B57" s="564" t="e">
        <f>#REF!</f>
        <v>#REF!</v>
      </c>
      <c r="C57" s="565"/>
      <c r="D57" s="152">
        <f>'(C2) Burimet viti kaluar'!D54</f>
        <v>0</v>
      </c>
      <c r="E57" s="152">
        <f>'(C2) Burimet viti kaluar'!E54</f>
        <v>0</v>
      </c>
      <c r="F57" s="152">
        <f>'(C2) Burimet viti kaluar'!F54</f>
        <v>0</v>
      </c>
      <c r="G57" s="597"/>
      <c r="H57" s="598"/>
      <c r="I57" s="24"/>
      <c r="J57" s="24"/>
      <c r="K57" s="24"/>
      <c r="L57" s="24"/>
      <c r="M57" s="24"/>
      <c r="N57" s="182"/>
      <c r="O57" s="28">
        <f t="shared" si="21"/>
        <v>0</v>
      </c>
      <c r="P57" s="597"/>
      <c r="Q57" s="598"/>
      <c r="R57" s="24"/>
      <c r="S57" s="24"/>
      <c r="T57" s="24"/>
      <c r="U57" s="24"/>
      <c r="V57" s="24"/>
      <c r="W57" s="182"/>
      <c r="X57" s="28">
        <f t="shared" si="22"/>
        <v>0</v>
      </c>
      <c r="Y57" s="597"/>
      <c r="Z57" s="598"/>
      <c r="AA57" s="24"/>
      <c r="AB57" s="24"/>
      <c r="AC57" s="24"/>
      <c r="AD57" s="24"/>
      <c r="AE57" s="24"/>
      <c r="AF57" s="182"/>
      <c r="AG57" s="28">
        <f t="shared" si="23"/>
        <v>0</v>
      </c>
    </row>
    <row r="58" spans="1:33" s="139" customFormat="1">
      <c r="A58" s="161" t="str">
        <f>'(C2) Burimet viti kaluar'!C55</f>
        <v>A.3.5.13</v>
      </c>
      <c r="B58" s="564" t="e">
        <f>#REF!</f>
        <v>#REF!</v>
      </c>
      <c r="C58" s="565"/>
      <c r="D58" s="152">
        <f>'(C2) Burimet viti kaluar'!D55</f>
        <v>0</v>
      </c>
      <c r="E58" s="152">
        <f>'(C2) Burimet viti kaluar'!E55</f>
        <v>0</v>
      </c>
      <c r="F58" s="152">
        <f>'(C2) Burimet viti kaluar'!F55</f>
        <v>0</v>
      </c>
      <c r="G58" s="597"/>
      <c r="H58" s="598"/>
      <c r="I58" s="24"/>
      <c r="J58" s="24"/>
      <c r="K58" s="24"/>
      <c r="L58" s="24"/>
      <c r="M58" s="24"/>
      <c r="N58" s="182"/>
      <c r="O58" s="28">
        <f t="shared" si="21"/>
        <v>0</v>
      </c>
      <c r="P58" s="597"/>
      <c r="Q58" s="598"/>
      <c r="R58" s="24"/>
      <c r="S58" s="24"/>
      <c r="T58" s="24"/>
      <c r="U58" s="24"/>
      <c r="V58" s="24"/>
      <c r="W58" s="182"/>
      <c r="X58" s="28">
        <f t="shared" si="22"/>
        <v>0</v>
      </c>
      <c r="Y58" s="597"/>
      <c r="Z58" s="598"/>
      <c r="AA58" s="24"/>
      <c r="AB58" s="24"/>
      <c r="AC58" s="24"/>
      <c r="AD58" s="24"/>
      <c r="AE58" s="24"/>
      <c r="AF58" s="182"/>
      <c r="AG58" s="28">
        <f t="shared" si="23"/>
        <v>0</v>
      </c>
    </row>
    <row r="59" spans="1:33" s="147" customFormat="1">
      <c r="A59" s="247" t="str">
        <f>'(C2) Burimet viti kaluar'!C56</f>
        <v>A.3.6</v>
      </c>
      <c r="B59" s="329" t="e">
        <f>#REF!</f>
        <v>#REF!</v>
      </c>
      <c r="C59" s="330"/>
      <c r="D59" s="161">
        <f>'(C2) Burimet viti kaluar'!D56</f>
        <v>0</v>
      </c>
      <c r="E59" s="161">
        <f>'(C2) Burimet viti kaluar'!E56</f>
        <v>0</v>
      </c>
      <c r="F59" s="161">
        <f>'(C2) Burimet viti kaluar'!F56</f>
        <v>0</v>
      </c>
      <c r="G59" s="161"/>
      <c r="H59" s="253"/>
      <c r="I59" s="253"/>
      <c r="J59" s="253"/>
      <c r="K59" s="253"/>
      <c r="L59" s="253"/>
      <c r="M59" s="253"/>
      <c r="N59" s="254"/>
      <c r="O59" s="253">
        <f>SUM(O60:O68)</f>
        <v>0</v>
      </c>
      <c r="P59" s="161"/>
      <c r="Q59" s="253"/>
      <c r="R59" s="253"/>
      <c r="S59" s="253"/>
      <c r="T59" s="253"/>
      <c r="U59" s="253"/>
      <c r="V59" s="253"/>
      <c r="W59" s="254"/>
      <c r="X59" s="253">
        <f>SUM(X60:X68)</f>
        <v>0</v>
      </c>
      <c r="Y59" s="161"/>
      <c r="Z59" s="253"/>
      <c r="AA59" s="253"/>
      <c r="AB59" s="253"/>
      <c r="AC59" s="253"/>
      <c r="AD59" s="253"/>
      <c r="AE59" s="253"/>
      <c r="AF59" s="254"/>
      <c r="AG59" s="254">
        <f>SUM(AG60:AG68)</f>
        <v>0</v>
      </c>
    </row>
    <row r="60" spans="1:33" s="139" customFormat="1">
      <c r="A60" s="161" t="str">
        <f>'(C2) Burimet viti kaluar'!C57</f>
        <v>A.3.6.1</v>
      </c>
      <c r="B60" s="564" t="e">
        <f>#REF!</f>
        <v>#REF!</v>
      </c>
      <c r="C60" s="565"/>
      <c r="D60" s="152">
        <f>'(C2) Burimet viti kaluar'!D57</f>
        <v>0</v>
      </c>
      <c r="E60" s="152">
        <f>'(C2) Burimet viti kaluar'!E57</f>
        <v>0</v>
      </c>
      <c r="F60" s="152">
        <f>'(C2) Burimet viti kaluar'!F57</f>
        <v>0</v>
      </c>
      <c r="G60" s="597"/>
      <c r="H60" s="598"/>
      <c r="I60" s="24"/>
      <c r="J60" s="24"/>
      <c r="K60" s="24"/>
      <c r="L60" s="24"/>
      <c r="M60" s="24"/>
      <c r="N60" s="182"/>
      <c r="O60" s="28">
        <f t="shared" ref="O60:O72" si="24">IF(F60&lt;&gt;0,F60*(1+(SUM(I60:M60))),N60)</f>
        <v>0</v>
      </c>
      <c r="P60" s="597"/>
      <c r="Q60" s="598"/>
      <c r="R60" s="24"/>
      <c r="S60" s="24"/>
      <c r="T60" s="24"/>
      <c r="U60" s="24"/>
      <c r="V60" s="24"/>
      <c r="W60" s="182"/>
      <c r="X60" s="28">
        <f t="shared" ref="X60:X72" si="25">IF(O60&lt;&gt;0,O60*(1+(SUM(R60:V60))),W60)</f>
        <v>0</v>
      </c>
      <c r="Y60" s="597"/>
      <c r="Z60" s="598"/>
      <c r="AA60" s="24"/>
      <c r="AB60" s="24"/>
      <c r="AC60" s="24"/>
      <c r="AD60" s="24"/>
      <c r="AE60" s="24"/>
      <c r="AF60" s="182"/>
      <c r="AG60" s="28">
        <f t="shared" ref="AG60:AG72" si="26">IF(X60&lt;&gt;0,X60*(1+(SUM(AA60:AE60))),AF60)</f>
        <v>0</v>
      </c>
    </row>
    <row r="61" spans="1:33" s="139" customFormat="1">
      <c r="A61" s="161" t="str">
        <f>'(C2) Burimet viti kaluar'!C58</f>
        <v>A.3.6.2</v>
      </c>
      <c r="B61" s="564" t="e">
        <f>#REF!</f>
        <v>#REF!</v>
      </c>
      <c r="C61" s="565"/>
      <c r="D61" s="152">
        <f>'(C2) Burimet viti kaluar'!D58</f>
        <v>0</v>
      </c>
      <c r="E61" s="152">
        <f>'(C2) Burimet viti kaluar'!E58</f>
        <v>0</v>
      </c>
      <c r="F61" s="152">
        <f>'(C2) Burimet viti kaluar'!F58</f>
        <v>0</v>
      </c>
      <c r="G61" s="597"/>
      <c r="H61" s="598"/>
      <c r="I61" s="24"/>
      <c r="J61" s="24"/>
      <c r="K61" s="24"/>
      <c r="L61" s="24"/>
      <c r="M61" s="24"/>
      <c r="N61" s="182"/>
      <c r="O61" s="28">
        <f t="shared" si="24"/>
        <v>0</v>
      </c>
      <c r="P61" s="597"/>
      <c r="Q61" s="598"/>
      <c r="R61" s="24"/>
      <c r="S61" s="24"/>
      <c r="T61" s="24"/>
      <c r="U61" s="24"/>
      <c r="V61" s="24"/>
      <c r="W61" s="182"/>
      <c r="X61" s="28">
        <f t="shared" si="25"/>
        <v>0</v>
      </c>
      <c r="Y61" s="597"/>
      <c r="Z61" s="598"/>
      <c r="AA61" s="24"/>
      <c r="AB61" s="24"/>
      <c r="AC61" s="24"/>
      <c r="AD61" s="24"/>
      <c r="AE61" s="24"/>
      <c r="AF61" s="182"/>
      <c r="AG61" s="28">
        <f t="shared" si="26"/>
        <v>0</v>
      </c>
    </row>
    <row r="62" spans="1:33" s="139" customFormat="1">
      <c r="A62" s="161" t="str">
        <f>'(C2) Burimet viti kaluar'!C59</f>
        <v>A.3.6.3</v>
      </c>
      <c r="B62" s="564" t="e">
        <f>#REF!</f>
        <v>#REF!</v>
      </c>
      <c r="C62" s="565"/>
      <c r="D62" s="152">
        <f>'(C2) Burimet viti kaluar'!D59</f>
        <v>0</v>
      </c>
      <c r="E62" s="152">
        <f>'(C2) Burimet viti kaluar'!E59</f>
        <v>0</v>
      </c>
      <c r="F62" s="152">
        <f>'(C2) Burimet viti kaluar'!F59</f>
        <v>0</v>
      </c>
      <c r="G62" s="597"/>
      <c r="H62" s="598"/>
      <c r="I62" s="24"/>
      <c r="J62" s="24"/>
      <c r="K62" s="24"/>
      <c r="L62" s="24"/>
      <c r="M62" s="24"/>
      <c r="N62" s="182"/>
      <c r="O62" s="28">
        <f t="shared" si="24"/>
        <v>0</v>
      </c>
      <c r="P62" s="597"/>
      <c r="Q62" s="598"/>
      <c r="R62" s="24"/>
      <c r="S62" s="24"/>
      <c r="T62" s="24"/>
      <c r="U62" s="24"/>
      <c r="V62" s="24"/>
      <c r="W62" s="182"/>
      <c r="X62" s="28">
        <f t="shared" si="25"/>
        <v>0</v>
      </c>
      <c r="Y62" s="597"/>
      <c r="Z62" s="598"/>
      <c r="AA62" s="24"/>
      <c r="AB62" s="24"/>
      <c r="AC62" s="24"/>
      <c r="AD62" s="24"/>
      <c r="AE62" s="24"/>
      <c r="AF62" s="182"/>
      <c r="AG62" s="28">
        <f t="shared" si="26"/>
        <v>0</v>
      </c>
    </row>
    <row r="63" spans="1:33" s="139" customFormat="1">
      <c r="A63" s="161" t="str">
        <f>'(C2) Burimet viti kaluar'!C60</f>
        <v>A.3.6.4</v>
      </c>
      <c r="B63" s="564" t="e">
        <f>#REF!</f>
        <v>#REF!</v>
      </c>
      <c r="C63" s="565"/>
      <c r="D63" s="152">
        <f>'(C2) Burimet viti kaluar'!D60</f>
        <v>0</v>
      </c>
      <c r="E63" s="152">
        <f>'(C2) Burimet viti kaluar'!E60</f>
        <v>0</v>
      </c>
      <c r="F63" s="152">
        <f>'(C2) Burimet viti kaluar'!F60</f>
        <v>0</v>
      </c>
      <c r="G63" s="597"/>
      <c r="H63" s="598"/>
      <c r="I63" s="24"/>
      <c r="J63" s="24"/>
      <c r="K63" s="24"/>
      <c r="L63" s="24"/>
      <c r="M63" s="24"/>
      <c r="N63" s="182"/>
      <c r="O63" s="28">
        <f t="shared" si="24"/>
        <v>0</v>
      </c>
      <c r="P63" s="597"/>
      <c r="Q63" s="598"/>
      <c r="R63" s="24"/>
      <c r="S63" s="24"/>
      <c r="T63" s="24"/>
      <c r="U63" s="24"/>
      <c r="V63" s="24"/>
      <c r="W63" s="182"/>
      <c r="X63" s="28">
        <f t="shared" si="25"/>
        <v>0</v>
      </c>
      <c r="Y63" s="597"/>
      <c r="Z63" s="598"/>
      <c r="AA63" s="24"/>
      <c r="AB63" s="24"/>
      <c r="AC63" s="24"/>
      <c r="AD63" s="24"/>
      <c r="AE63" s="24"/>
      <c r="AF63" s="182"/>
      <c r="AG63" s="28">
        <f t="shared" si="26"/>
        <v>0</v>
      </c>
    </row>
    <row r="64" spans="1:33" s="139" customFormat="1">
      <c r="A64" s="161" t="str">
        <f>'(C2) Burimet viti kaluar'!C61</f>
        <v>A.3.6.5</v>
      </c>
      <c r="B64" s="564" t="e">
        <f>#REF!</f>
        <v>#REF!</v>
      </c>
      <c r="C64" s="565"/>
      <c r="D64" s="152">
        <f>'(C2) Burimet viti kaluar'!D61</f>
        <v>0</v>
      </c>
      <c r="E64" s="152">
        <f>'(C2) Burimet viti kaluar'!E61</f>
        <v>0</v>
      </c>
      <c r="F64" s="152">
        <f>'(C2) Burimet viti kaluar'!F61</f>
        <v>0</v>
      </c>
      <c r="G64" s="597"/>
      <c r="H64" s="598"/>
      <c r="I64" s="24"/>
      <c r="J64" s="24"/>
      <c r="K64" s="24"/>
      <c r="L64" s="24"/>
      <c r="M64" s="24"/>
      <c r="N64" s="182"/>
      <c r="O64" s="28">
        <f t="shared" si="24"/>
        <v>0</v>
      </c>
      <c r="P64" s="597"/>
      <c r="Q64" s="598"/>
      <c r="R64" s="24"/>
      <c r="S64" s="24"/>
      <c r="T64" s="24"/>
      <c r="U64" s="24"/>
      <c r="V64" s="24"/>
      <c r="W64" s="182"/>
      <c r="X64" s="28">
        <f t="shared" si="25"/>
        <v>0</v>
      </c>
      <c r="Y64" s="597"/>
      <c r="Z64" s="598"/>
      <c r="AA64" s="24"/>
      <c r="AB64" s="24"/>
      <c r="AC64" s="24"/>
      <c r="AD64" s="24"/>
      <c r="AE64" s="24"/>
      <c r="AF64" s="182"/>
      <c r="AG64" s="28">
        <f t="shared" si="26"/>
        <v>0</v>
      </c>
    </row>
    <row r="65" spans="1:33" s="139" customFormat="1">
      <c r="A65" s="161" t="str">
        <f>'(C2) Burimet viti kaluar'!C62</f>
        <v>A.3.6.6</v>
      </c>
      <c r="B65" s="564" t="e">
        <f>#REF!</f>
        <v>#REF!</v>
      </c>
      <c r="C65" s="565"/>
      <c r="D65" s="152">
        <f>'(C2) Burimet viti kaluar'!D62</f>
        <v>0</v>
      </c>
      <c r="E65" s="152">
        <f>'(C2) Burimet viti kaluar'!E62</f>
        <v>0</v>
      </c>
      <c r="F65" s="152">
        <f>'(C2) Burimet viti kaluar'!F62</f>
        <v>0</v>
      </c>
      <c r="G65" s="597"/>
      <c r="H65" s="598"/>
      <c r="I65" s="24"/>
      <c r="J65" s="24"/>
      <c r="K65" s="24"/>
      <c r="L65" s="24"/>
      <c r="M65" s="24"/>
      <c r="N65" s="182"/>
      <c r="O65" s="28">
        <f t="shared" si="24"/>
        <v>0</v>
      </c>
      <c r="P65" s="597"/>
      <c r="Q65" s="598"/>
      <c r="R65" s="24"/>
      <c r="S65" s="24"/>
      <c r="T65" s="24"/>
      <c r="U65" s="24"/>
      <c r="V65" s="24"/>
      <c r="W65" s="182"/>
      <c r="X65" s="28">
        <f t="shared" si="25"/>
        <v>0</v>
      </c>
      <c r="Y65" s="597"/>
      <c r="Z65" s="598"/>
      <c r="AA65" s="24"/>
      <c r="AB65" s="24"/>
      <c r="AC65" s="24"/>
      <c r="AD65" s="24"/>
      <c r="AE65" s="24"/>
      <c r="AF65" s="182"/>
      <c r="AG65" s="28">
        <f t="shared" si="26"/>
        <v>0</v>
      </c>
    </row>
    <row r="66" spans="1:33" s="139" customFormat="1">
      <c r="A66" s="161" t="str">
        <f>'(C2) Burimet viti kaluar'!C63</f>
        <v>A.3.6.7</v>
      </c>
      <c r="B66" s="564" t="e">
        <f>#REF!</f>
        <v>#REF!</v>
      </c>
      <c r="C66" s="565"/>
      <c r="D66" s="152">
        <f>'(C2) Burimet viti kaluar'!D63</f>
        <v>0</v>
      </c>
      <c r="E66" s="152">
        <f>'(C2) Burimet viti kaluar'!E63</f>
        <v>0</v>
      </c>
      <c r="F66" s="152">
        <f>'(C2) Burimet viti kaluar'!F63</f>
        <v>0</v>
      </c>
      <c r="G66" s="597"/>
      <c r="H66" s="598"/>
      <c r="I66" s="24"/>
      <c r="J66" s="24"/>
      <c r="K66" s="24"/>
      <c r="L66" s="24"/>
      <c r="M66" s="24"/>
      <c r="N66" s="182"/>
      <c r="O66" s="28">
        <f t="shared" si="24"/>
        <v>0</v>
      </c>
      <c r="P66" s="597"/>
      <c r="Q66" s="598"/>
      <c r="R66" s="24"/>
      <c r="S66" s="24"/>
      <c r="T66" s="24"/>
      <c r="U66" s="24"/>
      <c r="V66" s="24"/>
      <c r="W66" s="182"/>
      <c r="X66" s="28">
        <f t="shared" si="25"/>
        <v>0</v>
      </c>
      <c r="Y66" s="597"/>
      <c r="Z66" s="598"/>
      <c r="AA66" s="24"/>
      <c r="AB66" s="24"/>
      <c r="AC66" s="24"/>
      <c r="AD66" s="24"/>
      <c r="AE66" s="24"/>
      <c r="AF66" s="182"/>
      <c r="AG66" s="28">
        <f t="shared" si="26"/>
        <v>0</v>
      </c>
    </row>
    <row r="67" spans="1:33" s="139" customFormat="1">
      <c r="A67" s="161" t="str">
        <f>'(C2) Burimet viti kaluar'!C64</f>
        <v>A.3.6.8</v>
      </c>
      <c r="B67" s="564" t="e">
        <f>#REF!</f>
        <v>#REF!</v>
      </c>
      <c r="C67" s="565"/>
      <c r="D67" s="152">
        <f>'(C2) Burimet viti kaluar'!D64</f>
        <v>0</v>
      </c>
      <c r="E67" s="152">
        <f>'(C2) Burimet viti kaluar'!E64</f>
        <v>0</v>
      </c>
      <c r="F67" s="152">
        <f>'(C2) Burimet viti kaluar'!F64</f>
        <v>0</v>
      </c>
      <c r="G67" s="597"/>
      <c r="H67" s="598"/>
      <c r="I67" s="24"/>
      <c r="J67" s="24"/>
      <c r="K67" s="24"/>
      <c r="L67" s="24"/>
      <c r="M67" s="24"/>
      <c r="N67" s="182"/>
      <c r="O67" s="28">
        <f t="shared" si="24"/>
        <v>0</v>
      </c>
      <c r="P67" s="597"/>
      <c r="Q67" s="598"/>
      <c r="R67" s="24"/>
      <c r="S67" s="24"/>
      <c r="T67" s="24"/>
      <c r="U67" s="24"/>
      <c r="V67" s="24"/>
      <c r="W67" s="182"/>
      <c r="X67" s="28">
        <f t="shared" si="25"/>
        <v>0</v>
      </c>
      <c r="Y67" s="597"/>
      <c r="Z67" s="598"/>
      <c r="AA67" s="24"/>
      <c r="AB67" s="24"/>
      <c r="AC67" s="24"/>
      <c r="AD67" s="24"/>
      <c r="AE67" s="24"/>
      <c r="AF67" s="182"/>
      <c r="AG67" s="28">
        <f t="shared" si="26"/>
        <v>0</v>
      </c>
    </row>
    <row r="68" spans="1:33" s="139" customFormat="1">
      <c r="A68" s="161" t="str">
        <f>'(C2) Burimet viti kaluar'!C65</f>
        <v>A.3.6.9</v>
      </c>
      <c r="B68" s="564" t="e">
        <f>#REF!</f>
        <v>#REF!</v>
      </c>
      <c r="C68" s="565"/>
      <c r="D68" s="152">
        <f>'(C2) Burimet viti kaluar'!D65</f>
        <v>0</v>
      </c>
      <c r="E68" s="152">
        <f>'(C2) Burimet viti kaluar'!E65</f>
        <v>0</v>
      </c>
      <c r="F68" s="152">
        <f>'(C2) Burimet viti kaluar'!F65</f>
        <v>0</v>
      </c>
      <c r="G68" s="597"/>
      <c r="H68" s="598"/>
      <c r="I68" s="24"/>
      <c r="J68" s="24"/>
      <c r="K68" s="24"/>
      <c r="L68" s="24"/>
      <c r="M68" s="24"/>
      <c r="N68" s="182"/>
      <c r="O68" s="28">
        <f t="shared" si="24"/>
        <v>0</v>
      </c>
      <c r="P68" s="597"/>
      <c r="Q68" s="598"/>
      <c r="R68" s="24"/>
      <c r="S68" s="24"/>
      <c r="T68" s="24"/>
      <c r="U68" s="24"/>
      <c r="V68" s="24"/>
      <c r="W68" s="182"/>
      <c r="X68" s="28">
        <f t="shared" si="25"/>
        <v>0</v>
      </c>
      <c r="Y68" s="597"/>
      <c r="Z68" s="598"/>
      <c r="AA68" s="24"/>
      <c r="AB68" s="24"/>
      <c r="AC68" s="24"/>
      <c r="AD68" s="24"/>
      <c r="AE68" s="24"/>
      <c r="AF68" s="182"/>
      <c r="AG68" s="28">
        <f t="shared" si="26"/>
        <v>0</v>
      </c>
    </row>
    <row r="69" spans="1:33" s="147" customFormat="1">
      <c r="A69" s="247" t="str">
        <f>'(C2) Burimet viti kaluar'!C66</f>
        <v>A.3.7</v>
      </c>
      <c r="B69" s="329" t="e">
        <f>#REF!</f>
        <v>#REF!</v>
      </c>
      <c r="C69" s="330"/>
      <c r="D69" s="152">
        <f>'(C2) Burimet viti kaluar'!D66</f>
        <v>0</v>
      </c>
      <c r="E69" s="152">
        <f>'(C2) Burimet viti kaluar'!E66</f>
        <v>0</v>
      </c>
      <c r="F69" s="152">
        <f>'(C2) Burimet viti kaluar'!F66</f>
        <v>0</v>
      </c>
      <c r="G69" s="597"/>
      <c r="H69" s="598"/>
      <c r="I69" s="24"/>
      <c r="J69" s="24"/>
      <c r="K69" s="24"/>
      <c r="L69" s="24"/>
      <c r="M69" s="24"/>
      <c r="N69" s="182"/>
      <c r="O69" s="28">
        <f t="shared" si="24"/>
        <v>0</v>
      </c>
      <c r="P69" s="597"/>
      <c r="Q69" s="598"/>
      <c r="R69" s="24"/>
      <c r="S69" s="24"/>
      <c r="T69" s="24"/>
      <c r="U69" s="24"/>
      <c r="V69" s="24"/>
      <c r="W69" s="182"/>
      <c r="X69" s="28">
        <f t="shared" si="25"/>
        <v>0</v>
      </c>
      <c r="Y69" s="597"/>
      <c r="Z69" s="598"/>
      <c r="AA69" s="24"/>
      <c r="AB69" s="24"/>
      <c r="AC69" s="24"/>
      <c r="AD69" s="24"/>
      <c r="AE69" s="24"/>
      <c r="AF69" s="182"/>
      <c r="AG69" s="28">
        <f t="shared" si="26"/>
        <v>0</v>
      </c>
    </row>
    <row r="70" spans="1:33" s="147" customFormat="1">
      <c r="A70" s="247" t="str">
        <f>'(C2) Burimet viti kaluar'!C67</f>
        <v>A.3.8</v>
      </c>
      <c r="B70" s="329" t="e">
        <f>#REF!</f>
        <v>#REF!</v>
      </c>
      <c r="C70" s="330"/>
      <c r="D70" s="152">
        <f>'(C2) Burimet viti kaluar'!D67</f>
        <v>121</v>
      </c>
      <c r="E70" s="152">
        <f>'(C2) Burimet viti kaluar'!E67</f>
        <v>1366</v>
      </c>
      <c r="F70" s="152">
        <f>'(C2) Burimet viti kaluar'!F67</f>
        <v>1650</v>
      </c>
      <c r="G70" s="597"/>
      <c r="H70" s="598"/>
      <c r="I70" s="24"/>
      <c r="J70" s="24"/>
      <c r="K70" s="24"/>
      <c r="L70" s="24"/>
      <c r="M70" s="24"/>
      <c r="N70" s="182"/>
      <c r="O70" s="28">
        <f t="shared" si="24"/>
        <v>1650</v>
      </c>
      <c r="P70" s="597"/>
      <c r="Q70" s="598"/>
      <c r="R70" s="24"/>
      <c r="S70" s="24"/>
      <c r="T70" s="24"/>
      <c r="U70" s="24"/>
      <c r="V70" s="24"/>
      <c r="W70" s="182"/>
      <c r="X70" s="28">
        <f t="shared" si="25"/>
        <v>1650</v>
      </c>
      <c r="Y70" s="597"/>
      <c r="Z70" s="598"/>
      <c r="AA70" s="24"/>
      <c r="AB70" s="24"/>
      <c r="AC70" s="24"/>
      <c r="AD70" s="24"/>
      <c r="AE70" s="24"/>
      <c r="AF70" s="182"/>
      <c r="AG70" s="28">
        <f t="shared" si="26"/>
        <v>1650</v>
      </c>
    </row>
    <row r="71" spans="1:33" s="147" customFormat="1">
      <c r="A71" s="247" t="str">
        <f>'(C2) Burimet viti kaluar'!C68</f>
        <v>A.3.9</v>
      </c>
      <c r="B71" s="329" t="e">
        <f>#REF!</f>
        <v>#REF!</v>
      </c>
      <c r="C71" s="330"/>
      <c r="D71" s="152">
        <f>'(C2) Burimet viti kaluar'!D68</f>
        <v>0</v>
      </c>
      <c r="E71" s="152">
        <f>'(C2) Burimet viti kaluar'!E68</f>
        <v>0</v>
      </c>
      <c r="F71" s="152">
        <f>'(C2) Burimet viti kaluar'!F68</f>
        <v>0</v>
      </c>
      <c r="G71" s="597"/>
      <c r="H71" s="598"/>
      <c r="I71" s="24"/>
      <c r="J71" s="24"/>
      <c r="K71" s="24"/>
      <c r="L71" s="24"/>
      <c r="M71" s="24"/>
      <c r="N71" s="182"/>
      <c r="O71" s="28">
        <f t="shared" si="24"/>
        <v>0</v>
      </c>
      <c r="P71" s="597"/>
      <c r="Q71" s="598"/>
      <c r="R71" s="24"/>
      <c r="S71" s="24"/>
      <c r="T71" s="24"/>
      <c r="U71" s="24"/>
      <c r="V71" s="24"/>
      <c r="W71" s="182"/>
      <c r="X71" s="28">
        <f t="shared" si="25"/>
        <v>0</v>
      </c>
      <c r="Y71" s="597"/>
      <c r="Z71" s="598"/>
      <c r="AA71" s="24"/>
      <c r="AB71" s="24"/>
      <c r="AC71" s="24"/>
      <c r="AD71" s="24"/>
      <c r="AE71" s="24"/>
      <c r="AF71" s="182"/>
      <c r="AG71" s="28">
        <f t="shared" si="26"/>
        <v>0</v>
      </c>
    </row>
    <row r="72" spans="1:33" s="147" customFormat="1">
      <c r="A72" s="247" t="str">
        <f>'(C2) Burimet viti kaluar'!C69</f>
        <v>A.3.10</v>
      </c>
      <c r="B72" s="329" t="e">
        <f>#REF!</f>
        <v>#REF!</v>
      </c>
      <c r="C72" s="330"/>
      <c r="D72" s="152">
        <f>'(C2) Burimet viti kaluar'!D69</f>
        <v>0</v>
      </c>
      <c r="E72" s="152">
        <f>'(C2) Burimet viti kaluar'!E69</f>
        <v>0</v>
      </c>
      <c r="F72" s="152">
        <f>'(C2) Burimet viti kaluar'!F69</f>
        <v>0</v>
      </c>
      <c r="G72" s="597"/>
      <c r="H72" s="598"/>
      <c r="I72" s="24"/>
      <c r="J72" s="24"/>
      <c r="K72" s="24"/>
      <c r="L72" s="24"/>
      <c r="M72" s="24"/>
      <c r="N72" s="182"/>
      <c r="O72" s="28">
        <f t="shared" si="24"/>
        <v>0</v>
      </c>
      <c r="P72" s="597"/>
      <c r="Q72" s="598"/>
      <c r="R72" s="24"/>
      <c r="S72" s="24"/>
      <c r="T72" s="24"/>
      <c r="U72" s="24"/>
      <c r="V72" s="24"/>
      <c r="W72" s="182"/>
      <c r="X72" s="28">
        <f t="shared" si="25"/>
        <v>0</v>
      </c>
      <c r="Y72" s="597"/>
      <c r="Z72" s="598"/>
      <c r="AA72" s="24"/>
      <c r="AB72" s="24"/>
      <c r="AC72" s="24"/>
      <c r="AD72" s="24"/>
      <c r="AE72" s="24"/>
      <c r="AF72" s="182"/>
      <c r="AG72" s="28">
        <f t="shared" si="26"/>
        <v>0</v>
      </c>
    </row>
    <row r="73" spans="1:33" s="136" customFormat="1">
      <c r="B73" s="141"/>
      <c r="C73" s="141"/>
      <c r="Y73" s="326"/>
      <c r="Z73" s="141"/>
      <c r="AA73" s="141"/>
      <c r="AB73" s="141"/>
      <c r="AC73" s="141"/>
      <c r="AD73" s="141"/>
      <c r="AE73" s="141"/>
      <c r="AF73" s="141"/>
      <c r="AG73" s="327"/>
    </row>
    <row r="74" spans="1:33" s="139" customFormat="1" ht="17.25" customHeight="1">
      <c r="D74" s="319">
        <f>D29</f>
        <v>2018</v>
      </c>
      <c r="E74" s="319">
        <f t="shared" ref="E74:F74" si="27">E29</f>
        <v>2019</v>
      </c>
      <c r="F74" s="319">
        <f t="shared" si="27"/>
        <v>2020</v>
      </c>
      <c r="G74" s="608">
        <f>G29</f>
        <v>2021</v>
      </c>
      <c r="H74" s="609"/>
      <c r="I74" s="609"/>
      <c r="J74" s="609"/>
      <c r="K74" s="609"/>
      <c r="L74" s="609"/>
      <c r="M74" s="609"/>
      <c r="N74" s="609"/>
      <c r="O74" s="610"/>
      <c r="P74" s="608">
        <f t="shared" ref="P74" si="28">P29</f>
        <v>2022</v>
      </c>
      <c r="Q74" s="609"/>
      <c r="R74" s="609"/>
      <c r="S74" s="609"/>
      <c r="T74" s="609"/>
      <c r="U74" s="609"/>
      <c r="V74" s="609"/>
      <c r="W74" s="609"/>
      <c r="X74" s="609"/>
      <c r="Y74" s="608">
        <f t="shared" ref="Y74" si="29">Y29</f>
        <v>2023</v>
      </c>
      <c r="Z74" s="609"/>
      <c r="AA74" s="609"/>
      <c r="AB74" s="609"/>
      <c r="AC74" s="609"/>
      <c r="AD74" s="609"/>
      <c r="AE74" s="609"/>
      <c r="AF74" s="609"/>
      <c r="AG74" s="610"/>
    </row>
    <row r="75" spans="1:33" s="144" customFormat="1" ht="65.25" customHeight="1">
      <c r="B75" s="143"/>
      <c r="C75" s="143"/>
      <c r="D75" s="183" t="e">
        <f>D30</f>
        <v>#REF!</v>
      </c>
      <c r="E75" s="183" t="e">
        <f t="shared" ref="E75:F75" si="30">E30</f>
        <v>#REF!</v>
      </c>
      <c r="F75" s="183" t="e">
        <f t="shared" si="30"/>
        <v>#REF!</v>
      </c>
      <c r="G75" s="600"/>
      <c r="H75" s="602"/>
      <c r="I75" s="602"/>
      <c r="J75" s="602"/>
      <c r="K75" s="602"/>
      <c r="L75" s="602"/>
      <c r="M75" s="602"/>
      <c r="N75" s="601"/>
      <c r="O75" s="320" t="str">
        <f>'[1](G1) Fjalori'!A351</f>
        <v>Vlerësimi i të Ardhurave</v>
      </c>
      <c r="P75" s="600"/>
      <c r="Q75" s="602"/>
      <c r="R75" s="602"/>
      <c r="S75" s="602"/>
      <c r="T75" s="602"/>
      <c r="U75" s="602"/>
      <c r="V75" s="602"/>
      <c r="W75" s="601"/>
      <c r="X75" s="320" t="str">
        <f>O75</f>
        <v>Vlerësimi i të Ardhurave</v>
      </c>
      <c r="Y75" s="600"/>
      <c r="Z75" s="602"/>
      <c r="AA75" s="602"/>
      <c r="AB75" s="602"/>
      <c r="AC75" s="602"/>
      <c r="AD75" s="602"/>
      <c r="AE75" s="602"/>
      <c r="AF75" s="601"/>
      <c r="AG75" s="321" t="str">
        <f>X75</f>
        <v>Vlerësimi i të Ardhurave</v>
      </c>
    </row>
    <row r="76" spans="1:33" s="139" customFormat="1" ht="18.75">
      <c r="A76" s="166" t="str">
        <f>'(C2) Burimet viti kaluar'!C70</f>
        <v>A.4</v>
      </c>
      <c r="B76" s="568" t="e">
        <f>#REF!</f>
        <v>#REF!</v>
      </c>
      <c r="C76" s="569"/>
      <c r="D76" s="250">
        <f>'(C2) Burimet viti kaluar'!D70</f>
        <v>21306</v>
      </c>
      <c r="E76" s="250">
        <f>'(C2) Burimet viti kaluar'!E70</f>
        <v>13212</v>
      </c>
      <c r="F76" s="250">
        <f>'(C2) Burimet viti kaluar'!F70</f>
        <v>15897</v>
      </c>
      <c r="G76" s="252"/>
      <c r="H76" s="252"/>
      <c r="I76" s="252"/>
      <c r="J76" s="252"/>
      <c r="K76" s="252"/>
      <c r="L76" s="252"/>
      <c r="M76" s="252"/>
      <c r="N76" s="252"/>
      <c r="O76" s="250">
        <f>SUM(O77:O90)</f>
        <v>16530</v>
      </c>
      <c r="P76" s="252"/>
      <c r="Q76" s="252"/>
      <c r="R76" s="252"/>
      <c r="S76" s="252"/>
      <c r="T76" s="252"/>
      <c r="U76" s="252"/>
      <c r="V76" s="252"/>
      <c r="W76" s="252"/>
      <c r="X76" s="250">
        <f>SUM(X77:X90)</f>
        <v>16905</v>
      </c>
      <c r="Y76" s="325"/>
      <c r="Z76" s="252"/>
      <c r="AA76" s="252"/>
      <c r="AB76" s="252"/>
      <c r="AC76" s="252"/>
      <c r="AD76" s="252"/>
      <c r="AE76" s="252"/>
      <c r="AF76" s="252"/>
      <c r="AG76" s="250">
        <f>SUM(AG77:AG90)</f>
        <v>17494</v>
      </c>
    </row>
    <row r="77" spans="1:33" s="147" customFormat="1">
      <c r="A77" s="247" t="str">
        <f>'(C2) Burimet viti kaluar'!C71</f>
        <v>A.4.1</v>
      </c>
      <c r="B77" s="247" t="e">
        <f>#REF!</f>
        <v>#REF!</v>
      </c>
      <c r="C77" s="310"/>
      <c r="D77" s="152">
        <f>'(C2) Burimet viti kaluar'!D71</f>
        <v>20480</v>
      </c>
      <c r="E77" s="152">
        <f>'(C2) Burimet viti kaluar'!E71</f>
        <v>12976</v>
      </c>
      <c r="F77" s="152">
        <f>'(C2) Burimet viti kaluar'!F71</f>
        <v>15378</v>
      </c>
      <c r="G77" s="597"/>
      <c r="H77" s="599"/>
      <c r="I77" s="599"/>
      <c r="J77" s="599"/>
      <c r="K77" s="599"/>
      <c r="L77" s="599"/>
      <c r="M77" s="599"/>
      <c r="N77" s="598"/>
      <c r="O77" s="328">
        <v>16530</v>
      </c>
      <c r="P77" s="597"/>
      <c r="Q77" s="599"/>
      <c r="R77" s="599"/>
      <c r="S77" s="599"/>
      <c r="T77" s="599"/>
      <c r="U77" s="599"/>
      <c r="V77" s="599"/>
      <c r="W77" s="598"/>
      <c r="X77" s="328">
        <v>16905</v>
      </c>
      <c r="Y77" s="597"/>
      <c r="Z77" s="599"/>
      <c r="AA77" s="599"/>
      <c r="AB77" s="599"/>
      <c r="AC77" s="599"/>
      <c r="AD77" s="599"/>
      <c r="AE77" s="599"/>
      <c r="AF77" s="598"/>
      <c r="AG77" s="328">
        <v>17494</v>
      </c>
    </row>
    <row r="78" spans="1:33" s="147" customFormat="1">
      <c r="A78" s="247" t="str">
        <f>'(C2) Burimet viti kaluar'!C72</f>
        <v>A.4.2</v>
      </c>
      <c r="B78" s="247" t="e">
        <f>#REF!</f>
        <v>#REF!</v>
      </c>
      <c r="C78" s="310"/>
      <c r="D78" s="152">
        <f>'(C2) Burimet viti kaluar'!D72</f>
        <v>0</v>
      </c>
      <c r="E78" s="152">
        <f>'(C2) Burimet viti kaluar'!E72</f>
        <v>0</v>
      </c>
      <c r="F78" s="152">
        <f>'(C2) Burimet viti kaluar'!F72</f>
        <v>0</v>
      </c>
      <c r="G78" s="597"/>
      <c r="H78" s="599"/>
      <c r="I78" s="599"/>
      <c r="J78" s="599"/>
      <c r="K78" s="599"/>
      <c r="L78" s="599"/>
      <c r="M78" s="599"/>
      <c r="N78" s="598"/>
      <c r="O78" s="328"/>
      <c r="P78" s="597"/>
      <c r="Q78" s="599"/>
      <c r="R78" s="599"/>
      <c r="S78" s="599"/>
      <c r="T78" s="599"/>
      <c r="U78" s="599"/>
      <c r="V78" s="599"/>
      <c r="W78" s="598"/>
      <c r="X78" s="328"/>
      <c r="Y78" s="597"/>
      <c r="Z78" s="599"/>
      <c r="AA78" s="599"/>
      <c r="AB78" s="599"/>
      <c r="AC78" s="599"/>
      <c r="AD78" s="599"/>
      <c r="AE78" s="599"/>
      <c r="AF78" s="598"/>
      <c r="AG78" s="328"/>
    </row>
    <row r="79" spans="1:33" s="147" customFormat="1">
      <c r="A79" s="247" t="str">
        <f>'(C2) Burimet viti kaluar'!C73</f>
        <v>A.4.3</v>
      </c>
      <c r="B79" s="247" t="e">
        <f>#REF!</f>
        <v>#REF!</v>
      </c>
      <c r="C79" s="310"/>
      <c r="D79" s="152">
        <f>'(C2) Burimet viti kaluar'!D73</f>
        <v>0</v>
      </c>
      <c r="E79" s="152">
        <f>'(C2) Burimet viti kaluar'!E73</f>
        <v>0</v>
      </c>
      <c r="F79" s="152">
        <f>'(C2) Burimet viti kaluar'!F73</f>
        <v>0</v>
      </c>
      <c r="G79" s="597"/>
      <c r="H79" s="599"/>
      <c r="I79" s="599"/>
      <c r="J79" s="599"/>
      <c r="K79" s="599"/>
      <c r="L79" s="599"/>
      <c r="M79" s="599"/>
      <c r="N79" s="598"/>
      <c r="O79" s="328"/>
      <c r="P79" s="597"/>
      <c r="Q79" s="599"/>
      <c r="R79" s="599"/>
      <c r="S79" s="599"/>
      <c r="T79" s="599"/>
      <c r="U79" s="599"/>
      <c r="V79" s="599"/>
      <c r="W79" s="598"/>
      <c r="X79" s="328"/>
      <c r="Y79" s="597"/>
      <c r="Z79" s="599"/>
      <c r="AA79" s="599"/>
      <c r="AB79" s="599"/>
      <c r="AC79" s="599"/>
      <c r="AD79" s="599"/>
      <c r="AE79" s="599"/>
      <c r="AF79" s="598"/>
      <c r="AG79" s="328"/>
    </row>
    <row r="80" spans="1:33" s="147" customFormat="1">
      <c r="A80" s="247" t="str">
        <f>'(C2) Burimet viti kaluar'!C74</f>
        <v>A.4.4</v>
      </c>
      <c r="B80" s="247" t="e">
        <f>#REF!</f>
        <v>#REF!</v>
      </c>
      <c r="C80" s="310"/>
      <c r="D80" s="152">
        <f>'(C2) Burimet viti kaluar'!D74</f>
        <v>0</v>
      </c>
      <c r="E80" s="152">
        <f>'(C2) Burimet viti kaluar'!E74</f>
        <v>0</v>
      </c>
      <c r="F80" s="152">
        <f>'(C2) Burimet viti kaluar'!F74</f>
        <v>0</v>
      </c>
      <c r="G80" s="597"/>
      <c r="H80" s="599"/>
      <c r="I80" s="599"/>
      <c r="J80" s="599"/>
      <c r="K80" s="599"/>
      <c r="L80" s="599"/>
      <c r="M80" s="599"/>
      <c r="N80" s="598"/>
      <c r="O80" s="328"/>
      <c r="P80" s="597"/>
      <c r="Q80" s="599"/>
      <c r="R80" s="599"/>
      <c r="S80" s="599"/>
      <c r="T80" s="599"/>
      <c r="U80" s="599"/>
      <c r="V80" s="599"/>
      <c r="W80" s="598"/>
      <c r="X80" s="328"/>
      <c r="Y80" s="597"/>
      <c r="Z80" s="599"/>
      <c r="AA80" s="599"/>
      <c r="AB80" s="599"/>
      <c r="AC80" s="599"/>
      <c r="AD80" s="599"/>
      <c r="AE80" s="599"/>
      <c r="AF80" s="598"/>
      <c r="AG80" s="328"/>
    </row>
    <row r="81" spans="1:33" s="147" customFormat="1">
      <c r="A81" s="247" t="str">
        <f>'(C2) Burimet viti kaluar'!C75</f>
        <v>A.4.5</v>
      </c>
      <c r="B81" s="247" t="e">
        <f>#REF!</f>
        <v>#REF!</v>
      </c>
      <c r="C81" s="310"/>
      <c r="D81" s="152">
        <f>'(C2) Burimet viti kaluar'!D75</f>
        <v>0</v>
      </c>
      <c r="E81" s="152">
        <f>'(C2) Burimet viti kaluar'!E75</f>
        <v>0</v>
      </c>
      <c r="F81" s="152">
        <f>'(C2) Burimet viti kaluar'!F75</f>
        <v>0</v>
      </c>
      <c r="G81" s="597"/>
      <c r="H81" s="599"/>
      <c r="I81" s="599"/>
      <c r="J81" s="599"/>
      <c r="K81" s="599"/>
      <c r="L81" s="599"/>
      <c r="M81" s="599"/>
      <c r="N81" s="598"/>
      <c r="O81" s="328"/>
      <c r="P81" s="597"/>
      <c r="Q81" s="599"/>
      <c r="R81" s="599"/>
      <c r="S81" s="599"/>
      <c r="T81" s="599"/>
      <c r="U81" s="599"/>
      <c r="V81" s="599"/>
      <c r="W81" s="598"/>
      <c r="X81" s="328"/>
      <c r="Y81" s="597"/>
      <c r="Z81" s="599"/>
      <c r="AA81" s="599"/>
      <c r="AB81" s="599"/>
      <c r="AC81" s="599"/>
      <c r="AD81" s="599"/>
      <c r="AE81" s="599"/>
      <c r="AF81" s="598"/>
      <c r="AG81" s="328"/>
    </row>
    <row r="82" spans="1:33" s="147" customFormat="1">
      <c r="A82" s="247" t="str">
        <f>'(C2) Burimet viti kaluar'!C76</f>
        <v>A.4.6</v>
      </c>
      <c r="B82" s="247" t="e">
        <f>#REF!</f>
        <v>#REF!</v>
      </c>
      <c r="C82" s="310"/>
      <c r="D82" s="152">
        <f>'(C2) Burimet viti kaluar'!D76</f>
        <v>0</v>
      </c>
      <c r="E82" s="152">
        <f>'(C2) Burimet viti kaluar'!E76</f>
        <v>0</v>
      </c>
      <c r="F82" s="152">
        <f>'(C2) Burimet viti kaluar'!F76</f>
        <v>0</v>
      </c>
      <c r="G82" s="597"/>
      <c r="H82" s="599"/>
      <c r="I82" s="599"/>
      <c r="J82" s="599"/>
      <c r="K82" s="599"/>
      <c r="L82" s="599"/>
      <c r="M82" s="599"/>
      <c r="N82" s="598"/>
      <c r="O82" s="328"/>
      <c r="P82" s="597"/>
      <c r="Q82" s="599"/>
      <c r="R82" s="599"/>
      <c r="S82" s="599"/>
      <c r="T82" s="599"/>
      <c r="U82" s="599"/>
      <c r="V82" s="599"/>
      <c r="W82" s="598"/>
      <c r="X82" s="328"/>
      <c r="Y82" s="597"/>
      <c r="Z82" s="599"/>
      <c r="AA82" s="599"/>
      <c r="AB82" s="599"/>
      <c r="AC82" s="599"/>
      <c r="AD82" s="599"/>
      <c r="AE82" s="599"/>
      <c r="AF82" s="598"/>
      <c r="AG82" s="328"/>
    </row>
    <row r="83" spans="1:33" s="147" customFormat="1">
      <c r="A83" s="247" t="str">
        <f>'(C2) Burimet viti kaluar'!C77</f>
        <v>A.4.7</v>
      </c>
      <c r="B83" s="247" t="e">
        <f>#REF!</f>
        <v>#REF!</v>
      </c>
      <c r="C83" s="310"/>
      <c r="D83" s="152">
        <f>'(C2) Burimet viti kaluar'!D77</f>
        <v>0</v>
      </c>
      <c r="E83" s="152">
        <f>'(C2) Burimet viti kaluar'!E77</f>
        <v>0</v>
      </c>
      <c r="F83" s="152">
        <f>'(C2) Burimet viti kaluar'!F77</f>
        <v>199</v>
      </c>
      <c r="G83" s="597"/>
      <c r="H83" s="599"/>
      <c r="I83" s="599"/>
      <c r="J83" s="599"/>
      <c r="K83" s="599"/>
      <c r="L83" s="599"/>
      <c r="M83" s="599"/>
      <c r="N83" s="598"/>
      <c r="O83" s="328"/>
      <c r="P83" s="597"/>
      <c r="Q83" s="599"/>
      <c r="R83" s="599"/>
      <c r="S83" s="599"/>
      <c r="T83" s="599"/>
      <c r="U83" s="599"/>
      <c r="V83" s="599"/>
      <c r="W83" s="598"/>
      <c r="X83" s="328"/>
      <c r="Y83" s="597"/>
      <c r="Z83" s="599"/>
      <c r="AA83" s="599"/>
      <c r="AB83" s="599"/>
      <c r="AC83" s="599"/>
      <c r="AD83" s="599"/>
      <c r="AE83" s="599"/>
      <c r="AF83" s="598"/>
      <c r="AG83" s="328"/>
    </row>
    <row r="84" spans="1:33" s="147" customFormat="1">
      <c r="A84" s="247" t="str">
        <f>'(C2) Burimet viti kaluar'!C78</f>
        <v>A.4.8</v>
      </c>
      <c r="B84" s="247" t="e">
        <f>#REF!</f>
        <v>#REF!</v>
      </c>
      <c r="C84" s="310"/>
      <c r="D84" s="152">
        <f>'(C2) Burimet viti kaluar'!D78</f>
        <v>826</v>
      </c>
      <c r="E84" s="152">
        <f>'(C2) Burimet viti kaluar'!E78</f>
        <v>236</v>
      </c>
      <c r="F84" s="152">
        <f>'(C2) Burimet viti kaluar'!F78</f>
        <v>320</v>
      </c>
      <c r="G84" s="597"/>
      <c r="H84" s="599"/>
      <c r="I84" s="599"/>
      <c r="J84" s="599"/>
      <c r="K84" s="599"/>
      <c r="L84" s="599"/>
      <c r="M84" s="599"/>
      <c r="N84" s="598"/>
      <c r="O84" s="328"/>
      <c r="P84" s="597"/>
      <c r="Q84" s="599"/>
      <c r="R84" s="599"/>
      <c r="S84" s="599"/>
      <c r="T84" s="599"/>
      <c r="U84" s="599"/>
      <c r="V84" s="599"/>
      <c r="W84" s="598"/>
      <c r="X84" s="328"/>
      <c r="Y84" s="597"/>
      <c r="Z84" s="599"/>
      <c r="AA84" s="599"/>
      <c r="AB84" s="599"/>
      <c r="AC84" s="599"/>
      <c r="AD84" s="599"/>
      <c r="AE84" s="599"/>
      <c r="AF84" s="598"/>
      <c r="AG84" s="328"/>
    </row>
    <row r="85" spans="1:33" s="147" customFormat="1">
      <c r="A85" s="247" t="str">
        <f>'(C2) Burimet viti kaluar'!C79</f>
        <v>A.4.9</v>
      </c>
      <c r="B85" s="247" t="e">
        <f>#REF!</f>
        <v>#REF!</v>
      </c>
      <c r="C85" s="310"/>
      <c r="D85" s="152">
        <f>'(C2) Burimet viti kaluar'!D79</f>
        <v>0</v>
      </c>
      <c r="E85" s="152">
        <f>'(C2) Burimet viti kaluar'!E79</f>
        <v>0</v>
      </c>
      <c r="F85" s="152">
        <f>'(C2) Burimet viti kaluar'!F79</f>
        <v>0</v>
      </c>
      <c r="G85" s="597"/>
      <c r="H85" s="599"/>
      <c r="I85" s="599"/>
      <c r="J85" s="599"/>
      <c r="K85" s="599"/>
      <c r="L85" s="599"/>
      <c r="M85" s="599"/>
      <c r="N85" s="598"/>
      <c r="O85" s="328"/>
      <c r="P85" s="597"/>
      <c r="Q85" s="599"/>
      <c r="R85" s="599"/>
      <c r="S85" s="599"/>
      <c r="T85" s="599"/>
      <c r="U85" s="599"/>
      <c r="V85" s="599"/>
      <c r="W85" s="598"/>
      <c r="X85" s="328"/>
      <c r="Y85" s="597"/>
      <c r="Z85" s="599"/>
      <c r="AA85" s="599"/>
      <c r="AB85" s="599"/>
      <c r="AC85" s="599"/>
      <c r="AD85" s="599"/>
      <c r="AE85" s="599"/>
      <c r="AF85" s="598"/>
      <c r="AG85" s="328"/>
    </row>
    <row r="86" spans="1:33" s="147" customFormat="1">
      <c r="A86" s="247" t="str">
        <f>'(C2) Burimet viti kaluar'!C80</f>
        <v>A.4.10</v>
      </c>
      <c r="B86" s="247" t="e">
        <f>#REF!</f>
        <v>#REF!</v>
      </c>
      <c r="C86" s="310"/>
      <c r="D86" s="152">
        <f>'(C2) Burimet viti kaluar'!D80</f>
        <v>0</v>
      </c>
      <c r="E86" s="152">
        <f>'(C2) Burimet viti kaluar'!E80</f>
        <v>0</v>
      </c>
      <c r="F86" s="152">
        <f>'(C2) Burimet viti kaluar'!F80</f>
        <v>0</v>
      </c>
      <c r="G86" s="597"/>
      <c r="H86" s="599"/>
      <c r="I86" s="599"/>
      <c r="J86" s="599"/>
      <c r="K86" s="599"/>
      <c r="L86" s="599"/>
      <c r="M86" s="599"/>
      <c r="N86" s="598"/>
      <c r="O86" s="328"/>
      <c r="P86" s="597"/>
      <c r="Q86" s="599"/>
      <c r="R86" s="599"/>
      <c r="S86" s="599"/>
      <c r="T86" s="599"/>
      <c r="U86" s="599"/>
      <c r="V86" s="599"/>
      <c r="W86" s="598"/>
      <c r="X86" s="328"/>
      <c r="Y86" s="597"/>
      <c r="Z86" s="599"/>
      <c r="AA86" s="599"/>
      <c r="AB86" s="599"/>
      <c r="AC86" s="599"/>
      <c r="AD86" s="599"/>
      <c r="AE86" s="599"/>
      <c r="AF86" s="598"/>
      <c r="AG86" s="328"/>
    </row>
    <row r="87" spans="1:33" s="147" customFormat="1">
      <c r="A87" s="247" t="str">
        <f>'(C2) Burimet viti kaluar'!C81</f>
        <v>A.4.11</v>
      </c>
      <c r="B87" s="247" t="e">
        <f>#REF!</f>
        <v>#REF!</v>
      </c>
      <c r="C87" s="310"/>
      <c r="D87" s="152">
        <f>'(C2) Burimet viti kaluar'!D81</f>
        <v>0</v>
      </c>
      <c r="E87" s="152">
        <f>'(C2) Burimet viti kaluar'!E81</f>
        <v>0</v>
      </c>
      <c r="F87" s="152">
        <f>'(C2) Burimet viti kaluar'!F81</f>
        <v>0</v>
      </c>
      <c r="G87" s="597"/>
      <c r="H87" s="599"/>
      <c r="I87" s="599"/>
      <c r="J87" s="599"/>
      <c r="K87" s="599"/>
      <c r="L87" s="599"/>
      <c r="M87" s="599"/>
      <c r="N87" s="598"/>
      <c r="O87" s="328"/>
      <c r="P87" s="597"/>
      <c r="Q87" s="599"/>
      <c r="R87" s="599"/>
      <c r="S87" s="599"/>
      <c r="T87" s="599"/>
      <c r="U87" s="599"/>
      <c r="V87" s="599"/>
      <c r="W87" s="598"/>
      <c r="X87" s="328"/>
      <c r="Y87" s="597"/>
      <c r="Z87" s="599"/>
      <c r="AA87" s="599"/>
      <c r="AB87" s="599"/>
      <c r="AC87" s="599"/>
      <c r="AD87" s="599"/>
      <c r="AE87" s="599"/>
      <c r="AF87" s="598"/>
      <c r="AG87" s="328"/>
    </row>
    <row r="88" spans="1:33" s="147" customFormat="1">
      <c r="A88" s="247" t="str">
        <f>'(C2) Burimet viti kaluar'!C82</f>
        <v>A.4.12</v>
      </c>
      <c r="B88" s="247" t="e">
        <f>#REF!</f>
        <v>#REF!</v>
      </c>
      <c r="C88" s="310"/>
      <c r="D88" s="152">
        <f>'(C2) Burimet viti kaluar'!D82</f>
        <v>0</v>
      </c>
      <c r="E88" s="152">
        <f>'(C2) Burimet viti kaluar'!E82</f>
        <v>0</v>
      </c>
      <c r="F88" s="152">
        <f>'(C2) Burimet viti kaluar'!F82</f>
        <v>0</v>
      </c>
      <c r="G88" s="597"/>
      <c r="H88" s="599"/>
      <c r="I88" s="599"/>
      <c r="J88" s="599"/>
      <c r="K88" s="599"/>
      <c r="L88" s="599"/>
      <c r="M88" s="599"/>
      <c r="N88" s="598"/>
      <c r="O88" s="328"/>
      <c r="P88" s="597"/>
      <c r="Q88" s="599"/>
      <c r="R88" s="599"/>
      <c r="S88" s="599"/>
      <c r="T88" s="599"/>
      <c r="U88" s="599"/>
      <c r="V88" s="599"/>
      <c r="W88" s="598"/>
      <c r="X88" s="328"/>
      <c r="Y88" s="597"/>
      <c r="Z88" s="599"/>
      <c r="AA88" s="599"/>
      <c r="AB88" s="599"/>
      <c r="AC88" s="599"/>
      <c r="AD88" s="599"/>
      <c r="AE88" s="599"/>
      <c r="AF88" s="598"/>
      <c r="AG88" s="328"/>
    </row>
    <row r="89" spans="1:33" s="147" customFormat="1">
      <c r="A89" s="247" t="str">
        <f>'(C2) Burimet viti kaluar'!C83</f>
        <v>A.4.13</v>
      </c>
      <c r="B89" s="247" t="e">
        <f>#REF!</f>
        <v>#REF!</v>
      </c>
      <c r="C89" s="310"/>
      <c r="D89" s="152">
        <f>'(C2) Burimet viti kaluar'!D83</f>
        <v>0</v>
      </c>
      <c r="E89" s="152">
        <f>'(C2) Burimet viti kaluar'!E83</f>
        <v>0</v>
      </c>
      <c r="F89" s="152">
        <f>'(C2) Burimet viti kaluar'!F83</f>
        <v>0</v>
      </c>
      <c r="G89" s="597"/>
      <c r="H89" s="599"/>
      <c r="I89" s="599"/>
      <c r="J89" s="599"/>
      <c r="K89" s="599"/>
      <c r="L89" s="599"/>
      <c r="M89" s="599"/>
      <c r="N89" s="598"/>
      <c r="O89" s="328"/>
      <c r="P89" s="597"/>
      <c r="Q89" s="599"/>
      <c r="R89" s="599"/>
      <c r="S89" s="599"/>
      <c r="T89" s="599"/>
      <c r="U89" s="599"/>
      <c r="V89" s="599"/>
      <c r="W89" s="598"/>
      <c r="X89" s="328"/>
      <c r="Y89" s="597"/>
      <c r="Z89" s="599"/>
      <c r="AA89" s="599"/>
      <c r="AB89" s="599"/>
      <c r="AC89" s="599"/>
      <c r="AD89" s="599"/>
      <c r="AE89" s="599"/>
      <c r="AF89" s="598"/>
      <c r="AG89" s="328"/>
    </row>
    <row r="90" spans="1:33" s="147" customFormat="1">
      <c r="A90" s="247" t="str">
        <f>'(C2) Burimet viti kaluar'!C84</f>
        <v>A.4.14</v>
      </c>
      <c r="B90" s="247" t="e">
        <f>#REF!</f>
        <v>#REF!</v>
      </c>
      <c r="C90" s="310"/>
      <c r="D90" s="152">
        <f>'(C2) Burimet viti kaluar'!D84</f>
        <v>0</v>
      </c>
      <c r="E90" s="152">
        <f>'(C2) Burimet viti kaluar'!E84</f>
        <v>0</v>
      </c>
      <c r="F90" s="152">
        <f>'(C2) Burimet viti kaluar'!F84</f>
        <v>0</v>
      </c>
      <c r="G90" s="597"/>
      <c r="H90" s="599"/>
      <c r="I90" s="599"/>
      <c r="J90" s="599"/>
      <c r="K90" s="599"/>
      <c r="L90" s="599"/>
      <c r="M90" s="599"/>
      <c r="N90" s="598"/>
      <c r="O90" s="328"/>
      <c r="P90" s="597"/>
      <c r="Q90" s="599"/>
      <c r="R90" s="599"/>
      <c r="S90" s="599"/>
      <c r="T90" s="599"/>
      <c r="U90" s="599"/>
      <c r="V90" s="599"/>
      <c r="W90" s="598"/>
      <c r="X90" s="328"/>
      <c r="Y90" s="597"/>
      <c r="Z90" s="599"/>
      <c r="AA90" s="599"/>
      <c r="AB90" s="599"/>
      <c r="AC90" s="599"/>
      <c r="AD90" s="599"/>
      <c r="AE90" s="599"/>
      <c r="AF90" s="598"/>
      <c r="AG90" s="328"/>
    </row>
    <row r="91" spans="1:33" s="139" customFormat="1" ht="18.75">
      <c r="A91" s="245" t="str">
        <f>'(C2) Burimet viti kaluar'!C85</f>
        <v>B</v>
      </c>
      <c r="B91" s="603" t="e">
        <f>#REF!</f>
        <v>#REF!</v>
      </c>
      <c r="C91" s="604"/>
      <c r="D91" s="249">
        <f>'(C2) Burimet viti kaluar'!D85</f>
        <v>207993</v>
      </c>
      <c r="E91" s="249">
        <f>'(C2) Burimet viti kaluar'!E85</f>
        <v>190426</v>
      </c>
      <c r="F91" s="249">
        <f>'(C2) Burimet viti kaluar'!F85</f>
        <v>369110</v>
      </c>
      <c r="G91" s="251"/>
      <c r="H91" s="251"/>
      <c r="I91" s="251"/>
      <c r="J91" s="251"/>
      <c r="K91" s="251"/>
      <c r="L91" s="251"/>
      <c r="M91" s="251"/>
      <c r="N91" s="251"/>
      <c r="O91" s="292">
        <f>SUM(O92:O96)-O93</f>
        <v>544489</v>
      </c>
      <c r="P91" s="251"/>
      <c r="Q91" s="251"/>
      <c r="R91" s="251"/>
      <c r="S91" s="251"/>
      <c r="T91" s="251"/>
      <c r="U91" s="251"/>
      <c r="V91" s="251"/>
      <c r="W91" s="251"/>
      <c r="X91" s="292">
        <f>SUM(X92:X96)-X93</f>
        <v>594531</v>
      </c>
      <c r="Y91" s="322"/>
      <c r="Z91" s="251"/>
      <c r="AA91" s="251"/>
      <c r="AB91" s="251"/>
      <c r="AC91" s="251"/>
      <c r="AD91" s="251"/>
      <c r="AE91" s="251"/>
      <c r="AF91" s="251"/>
      <c r="AG91" s="292">
        <f>SUM(AG92:AG96)-AG93</f>
        <v>256610</v>
      </c>
    </row>
    <row r="92" spans="1:33" s="147" customFormat="1" ht="18.75">
      <c r="A92" s="166" t="str">
        <f>'(C2) Burimet viti kaluar'!C86</f>
        <v>B.1</v>
      </c>
      <c r="B92" s="568" t="e">
        <f>#REF!</f>
        <v>#REF!</v>
      </c>
      <c r="C92" s="569"/>
      <c r="D92" s="152">
        <f>'(C2) Burimet viti kaluar'!D86</f>
        <v>120442</v>
      </c>
      <c r="E92" s="152">
        <f>'(C2) Burimet viti kaluar'!E86</f>
        <v>158182</v>
      </c>
      <c r="F92" s="152">
        <f>'(C2) Burimet viti kaluar'!F86</f>
        <v>133538</v>
      </c>
      <c r="G92" s="597"/>
      <c r="H92" s="599"/>
      <c r="I92" s="599"/>
      <c r="J92" s="599"/>
      <c r="K92" s="599"/>
      <c r="L92" s="599"/>
      <c r="M92" s="599"/>
      <c r="N92" s="598"/>
      <c r="O92" s="328">
        <v>130908</v>
      </c>
      <c r="P92" s="597"/>
      <c r="Q92" s="599"/>
      <c r="R92" s="599"/>
      <c r="S92" s="599"/>
      <c r="T92" s="599"/>
      <c r="U92" s="599"/>
      <c r="V92" s="599"/>
      <c r="W92" s="598"/>
      <c r="X92" s="328">
        <v>130908</v>
      </c>
      <c r="Y92" s="597"/>
      <c r="Z92" s="599"/>
      <c r="AA92" s="599"/>
      <c r="AB92" s="599"/>
      <c r="AC92" s="599"/>
      <c r="AD92" s="599"/>
      <c r="AE92" s="599"/>
      <c r="AF92" s="598"/>
      <c r="AG92" s="328">
        <v>130908</v>
      </c>
    </row>
    <row r="93" spans="1:33" s="147" customFormat="1" ht="18.75">
      <c r="A93" s="166" t="str">
        <f>'(C2) Burimet viti kaluar'!C87</f>
        <v>B.2</v>
      </c>
      <c r="B93" s="568" t="e">
        <f>#REF!</f>
        <v>#REF!</v>
      </c>
      <c r="C93" s="569"/>
      <c r="D93" s="250">
        <f>'(C2) Burimet viti kaluar'!D87</f>
        <v>87551</v>
      </c>
      <c r="E93" s="250">
        <f>'(C2) Burimet viti kaluar'!E87</f>
        <v>32244</v>
      </c>
      <c r="F93" s="250">
        <f>'(C2) Burimet viti kaluar'!F87</f>
        <v>235572</v>
      </c>
      <c r="G93" s="293"/>
      <c r="H93" s="294"/>
      <c r="I93" s="294"/>
      <c r="J93" s="294"/>
      <c r="K93" s="294"/>
      <c r="L93" s="294"/>
      <c r="M93" s="294"/>
      <c r="N93" s="295"/>
      <c r="O93" s="294">
        <f>SUM(O94:O95)</f>
        <v>413581</v>
      </c>
      <c r="P93" s="293"/>
      <c r="Q93" s="294"/>
      <c r="R93" s="294"/>
      <c r="S93" s="294"/>
      <c r="T93" s="294"/>
      <c r="U93" s="294"/>
      <c r="V93" s="294"/>
      <c r="W93" s="295"/>
      <c r="X93" s="294">
        <f>SUM(X94:X95)</f>
        <v>463623</v>
      </c>
      <c r="Y93" s="293"/>
      <c r="Z93" s="294"/>
      <c r="AA93" s="294"/>
      <c r="AB93" s="294"/>
      <c r="AC93" s="294"/>
      <c r="AD93" s="294"/>
      <c r="AE93" s="294"/>
      <c r="AF93" s="295"/>
      <c r="AG93" s="294">
        <f>SUM(AG94:AG95)</f>
        <v>125702</v>
      </c>
    </row>
    <row r="94" spans="1:33" s="147" customFormat="1">
      <c r="A94" s="247" t="str">
        <f>'(C2) Burimet viti kaluar'!C88</f>
        <v>B.2.1</v>
      </c>
      <c r="B94" s="247" t="e">
        <f>#REF!</f>
        <v>#REF!</v>
      </c>
      <c r="C94" s="310"/>
      <c r="D94" s="152">
        <f>'(C2) Burimet viti kaluar'!D88</f>
        <v>40434</v>
      </c>
      <c r="E94" s="152">
        <f>'(C2) Burimet viti kaluar'!E88</f>
        <v>0</v>
      </c>
      <c r="F94" s="152">
        <f>'(C2) Burimet viti kaluar'!F88</f>
        <v>43088</v>
      </c>
      <c r="G94" s="597"/>
      <c r="H94" s="599"/>
      <c r="I94" s="599"/>
      <c r="J94" s="599"/>
      <c r="K94" s="599"/>
      <c r="L94" s="599"/>
      <c r="M94" s="599"/>
      <c r="N94" s="598"/>
      <c r="O94" s="328">
        <v>47462</v>
      </c>
      <c r="P94" s="597"/>
      <c r="Q94" s="599"/>
      <c r="R94" s="599"/>
      <c r="S94" s="599"/>
      <c r="T94" s="599"/>
      <c r="U94" s="599"/>
      <c r="V94" s="599"/>
      <c r="W94" s="598"/>
      <c r="X94" s="328">
        <v>47462</v>
      </c>
      <c r="Y94" s="597"/>
      <c r="Z94" s="599"/>
      <c r="AA94" s="599"/>
      <c r="AB94" s="599"/>
      <c r="AC94" s="599"/>
      <c r="AD94" s="599"/>
      <c r="AE94" s="599"/>
      <c r="AF94" s="598"/>
      <c r="AG94" s="328">
        <v>47462</v>
      </c>
    </row>
    <row r="95" spans="1:33" s="147" customFormat="1">
      <c r="A95" s="247" t="str">
        <f>'(C2) Burimet viti kaluar'!C89</f>
        <v>B.2.2</v>
      </c>
      <c r="B95" s="247" t="e">
        <f>#REF!</f>
        <v>#REF!</v>
      </c>
      <c r="C95" s="310"/>
      <c r="D95" s="152">
        <f>'(C2) Burimet viti kaluar'!D89</f>
        <v>47117</v>
      </c>
      <c r="E95" s="152">
        <f>'(C2) Burimet viti kaluar'!E89</f>
        <v>32244</v>
      </c>
      <c r="F95" s="152">
        <f>'(C2) Burimet viti kaluar'!F89</f>
        <v>192484</v>
      </c>
      <c r="G95" s="597"/>
      <c r="H95" s="599"/>
      <c r="I95" s="599"/>
      <c r="J95" s="599"/>
      <c r="K95" s="599"/>
      <c r="L95" s="599"/>
      <c r="M95" s="599"/>
      <c r="N95" s="598"/>
      <c r="O95" s="328">
        <v>366119</v>
      </c>
      <c r="P95" s="597"/>
      <c r="Q95" s="599"/>
      <c r="R95" s="599"/>
      <c r="S95" s="599"/>
      <c r="T95" s="599"/>
      <c r="U95" s="599"/>
      <c r="V95" s="599"/>
      <c r="W95" s="598"/>
      <c r="X95" s="328">
        <v>416161</v>
      </c>
      <c r="Y95" s="597"/>
      <c r="Z95" s="599"/>
      <c r="AA95" s="599"/>
      <c r="AB95" s="599"/>
      <c r="AC95" s="599"/>
      <c r="AD95" s="599"/>
      <c r="AE95" s="599"/>
      <c r="AF95" s="598"/>
      <c r="AG95" s="328">
        <v>78240</v>
      </c>
    </row>
    <row r="96" spans="1:33" s="147" customFormat="1" ht="18.75">
      <c r="A96" s="166" t="str">
        <f>'(C2) Burimet viti kaluar'!C90</f>
        <v>B.3</v>
      </c>
      <c r="B96" s="568" t="e">
        <f>#REF!</f>
        <v>#REF!</v>
      </c>
      <c r="C96" s="569"/>
      <c r="D96" s="152">
        <f>'(C2) Burimet viti kaluar'!D90</f>
        <v>0</v>
      </c>
      <c r="E96" s="152">
        <f>'(C2) Burimet viti kaluar'!E90</f>
        <v>0</v>
      </c>
      <c r="F96" s="152">
        <f>'(C2) Burimet viti kaluar'!F90</f>
        <v>0</v>
      </c>
      <c r="G96" s="293"/>
      <c r="H96" s="294"/>
      <c r="I96" s="294"/>
      <c r="J96" s="294"/>
      <c r="K96" s="294"/>
      <c r="L96" s="294"/>
      <c r="M96" s="294"/>
      <c r="N96" s="295"/>
      <c r="O96" s="328"/>
      <c r="P96" s="293"/>
      <c r="Q96" s="294"/>
      <c r="R96" s="294"/>
      <c r="S96" s="294"/>
      <c r="T96" s="294"/>
      <c r="U96" s="294"/>
      <c r="V96" s="294"/>
      <c r="W96" s="295"/>
      <c r="X96" s="328"/>
      <c r="Y96" s="293"/>
      <c r="Z96" s="294"/>
      <c r="AA96" s="294"/>
      <c r="AB96" s="294"/>
      <c r="AC96" s="294"/>
      <c r="AD96" s="294"/>
      <c r="AE96" s="294"/>
      <c r="AF96" s="295"/>
      <c r="AG96" s="328"/>
    </row>
    <row r="97" spans="1:33" s="139" customFormat="1" ht="18.75">
      <c r="A97" s="245" t="str">
        <f>'(C2) Burimet viti kaluar'!C91</f>
        <v>C</v>
      </c>
      <c r="B97" s="603" t="e">
        <f>#REF!</f>
        <v>#REF!</v>
      </c>
      <c r="C97" s="604"/>
      <c r="D97" s="249">
        <f>'(C2) Burimet viti kaluar'!D91</f>
        <v>0</v>
      </c>
      <c r="E97" s="249">
        <f>'(C2) Burimet viti kaluar'!E91</f>
        <v>0</v>
      </c>
      <c r="F97" s="249">
        <f>'(C2) Burimet viti kaluar'!F91</f>
        <v>0</v>
      </c>
      <c r="G97" s="251"/>
      <c r="H97" s="251"/>
      <c r="I97" s="251"/>
      <c r="J97" s="251"/>
      <c r="K97" s="251"/>
      <c r="L97" s="251"/>
      <c r="M97" s="251"/>
      <c r="N97" s="251"/>
      <c r="O97" s="292">
        <f>SUM(O98:O99)</f>
        <v>0</v>
      </c>
      <c r="P97" s="251"/>
      <c r="Q97" s="251"/>
      <c r="R97" s="251"/>
      <c r="S97" s="251"/>
      <c r="T97" s="251"/>
      <c r="U97" s="251"/>
      <c r="V97" s="251"/>
      <c r="W97" s="251"/>
      <c r="X97" s="292">
        <f>SUM(X98:X99)</f>
        <v>0</v>
      </c>
      <c r="Y97" s="322"/>
      <c r="Z97" s="251"/>
      <c r="AA97" s="251"/>
      <c r="AB97" s="251"/>
      <c r="AC97" s="251"/>
      <c r="AD97" s="251"/>
      <c r="AE97" s="251"/>
      <c r="AF97" s="251"/>
      <c r="AG97" s="292">
        <f>SUM(AG98:AG99)</f>
        <v>0</v>
      </c>
    </row>
    <row r="98" spans="1:33" s="147" customFormat="1" ht="18.75">
      <c r="A98" s="166" t="str">
        <f>'(C2) Burimet viti kaluar'!C92</f>
        <v>C.1</v>
      </c>
      <c r="B98" s="568" t="e">
        <f>#REF!</f>
        <v>#REF!</v>
      </c>
      <c r="C98" s="569"/>
      <c r="D98" s="152">
        <f>'(C2) Burimet viti kaluar'!D92</f>
        <v>0</v>
      </c>
      <c r="E98" s="152">
        <f>'(C2) Burimet viti kaluar'!E92</f>
        <v>0</v>
      </c>
      <c r="F98" s="152">
        <f>'(C2) Burimet viti kaluar'!F92</f>
        <v>0</v>
      </c>
      <c r="G98" s="293"/>
      <c r="H98" s="294"/>
      <c r="I98" s="294"/>
      <c r="J98" s="294"/>
      <c r="K98" s="294"/>
      <c r="L98" s="294"/>
      <c r="M98" s="294"/>
      <c r="N98" s="295"/>
      <c r="O98" s="328"/>
      <c r="P98" s="293"/>
      <c r="Q98" s="294"/>
      <c r="R98" s="294"/>
      <c r="S98" s="294"/>
      <c r="T98" s="294"/>
      <c r="U98" s="294"/>
      <c r="V98" s="294"/>
      <c r="W98" s="295"/>
      <c r="X98" s="328"/>
      <c r="Y98" s="293"/>
      <c r="Z98" s="294"/>
      <c r="AA98" s="294"/>
      <c r="AB98" s="294"/>
      <c r="AC98" s="294"/>
      <c r="AD98" s="294"/>
      <c r="AE98" s="294"/>
      <c r="AF98" s="295"/>
      <c r="AG98" s="328"/>
    </row>
    <row r="99" spans="1:33" s="147" customFormat="1" ht="18.75">
      <c r="A99" s="166" t="str">
        <f>'(C2) Burimet viti kaluar'!C93</f>
        <v>C.2</v>
      </c>
      <c r="B99" s="568" t="e">
        <f>#REF!</f>
        <v>#REF!</v>
      </c>
      <c r="C99" s="569"/>
      <c r="D99" s="152">
        <f>'(C2) Burimet viti kaluar'!D93</f>
        <v>0</v>
      </c>
      <c r="E99" s="152">
        <f>'(C2) Burimet viti kaluar'!E93</f>
        <v>0</v>
      </c>
      <c r="F99" s="152">
        <f>'(C2) Burimet viti kaluar'!F93</f>
        <v>0</v>
      </c>
      <c r="G99" s="293"/>
      <c r="H99" s="294"/>
      <c r="I99" s="294"/>
      <c r="J99" s="294"/>
      <c r="K99" s="294"/>
      <c r="L99" s="294"/>
      <c r="M99" s="294"/>
      <c r="N99" s="295"/>
      <c r="O99" s="328"/>
      <c r="P99" s="293"/>
      <c r="Q99" s="294"/>
      <c r="R99" s="294"/>
      <c r="S99" s="294"/>
      <c r="T99" s="294"/>
      <c r="U99" s="294"/>
      <c r="V99" s="294"/>
      <c r="W99" s="295"/>
      <c r="X99" s="328"/>
      <c r="Y99" s="293"/>
      <c r="Z99" s="294"/>
      <c r="AA99" s="294"/>
      <c r="AB99" s="294"/>
      <c r="AC99" s="294"/>
      <c r="AD99" s="294"/>
      <c r="AE99" s="294"/>
      <c r="AF99" s="295"/>
      <c r="AG99" s="328"/>
    </row>
    <row r="100" spans="1:33" s="139" customFormat="1" ht="18.75">
      <c r="A100" s="245" t="str">
        <f>'(C2) Burimet viti kaluar'!C94</f>
        <v>D</v>
      </c>
      <c r="B100" s="603" t="e">
        <f>#REF!</f>
        <v>#REF!</v>
      </c>
      <c r="C100" s="604"/>
      <c r="D100" s="249">
        <f>'(C2) Burimet viti kaluar'!D94</f>
        <v>155741</v>
      </c>
      <c r="E100" s="249">
        <f>'(C2) Burimet viti kaluar'!E94</f>
        <v>91073</v>
      </c>
      <c r="F100" s="249">
        <f>'(C2) Burimet viti kaluar'!F94</f>
        <v>5976</v>
      </c>
      <c r="G100" s="251"/>
      <c r="H100" s="251"/>
      <c r="I100" s="251"/>
      <c r="J100" s="251"/>
      <c r="K100" s="251"/>
      <c r="L100" s="251"/>
      <c r="M100" s="251"/>
      <c r="N100" s="251"/>
      <c r="O100" s="292">
        <f>SUM(O101:O102)</f>
        <v>0</v>
      </c>
      <c r="P100" s="251"/>
      <c r="Q100" s="251"/>
      <c r="R100" s="251"/>
      <c r="S100" s="251"/>
      <c r="T100" s="251"/>
      <c r="U100" s="251"/>
      <c r="V100" s="251"/>
      <c r="W100" s="251"/>
      <c r="X100" s="292">
        <f>SUM(X101:X102)</f>
        <v>0</v>
      </c>
      <c r="Y100" s="322"/>
      <c r="Z100" s="251"/>
      <c r="AA100" s="251"/>
      <c r="AB100" s="251"/>
      <c r="AC100" s="251"/>
      <c r="AD100" s="251"/>
      <c r="AE100" s="251"/>
      <c r="AF100" s="251"/>
      <c r="AG100" s="292">
        <f>SUM(AG101:AG102)</f>
        <v>0</v>
      </c>
    </row>
    <row r="101" spans="1:33" s="147" customFormat="1" ht="18.75">
      <c r="A101" s="166" t="str">
        <f>'(C2) Burimet viti kaluar'!C95</f>
        <v>D.1</v>
      </c>
      <c r="B101" s="568" t="e">
        <f>#REF!</f>
        <v>#REF!</v>
      </c>
      <c r="C101" s="569"/>
      <c r="D101" s="152">
        <f>'(C2) Burimet viti kaluar'!D95</f>
        <v>61118</v>
      </c>
      <c r="E101" s="152">
        <f>'(C2) Burimet viti kaluar'!E95</f>
        <v>44645</v>
      </c>
      <c r="F101" s="152">
        <f>'(C2) Burimet viti kaluar'!F95</f>
        <v>3976</v>
      </c>
      <c r="G101" s="293"/>
      <c r="H101" s="294"/>
      <c r="I101" s="294"/>
      <c r="J101" s="294"/>
      <c r="K101" s="294"/>
      <c r="L101" s="294"/>
      <c r="M101" s="294"/>
      <c r="N101" s="295"/>
      <c r="O101" s="328"/>
      <c r="P101" s="293"/>
      <c r="Q101" s="294"/>
      <c r="R101" s="294"/>
      <c r="S101" s="294"/>
      <c r="T101" s="294"/>
      <c r="U101" s="294"/>
      <c r="V101" s="294"/>
      <c r="W101" s="295"/>
      <c r="X101" s="28"/>
      <c r="Y101" s="293"/>
      <c r="Z101" s="294"/>
      <c r="AA101" s="294"/>
      <c r="AB101" s="294"/>
      <c r="AC101" s="294"/>
      <c r="AD101" s="294"/>
      <c r="AE101" s="294"/>
      <c r="AF101" s="295"/>
      <c r="AG101" s="28"/>
    </row>
    <row r="102" spans="1:33" s="147" customFormat="1" ht="18.75">
      <c r="A102" s="166" t="str">
        <f>'(C2) Burimet viti kaluar'!C96</f>
        <v>D.2</v>
      </c>
      <c r="B102" s="568" t="e">
        <f>#REF!</f>
        <v>#REF!</v>
      </c>
      <c r="C102" s="569"/>
      <c r="D102" s="152">
        <f>'(C2) Burimet viti kaluar'!D96</f>
        <v>94623</v>
      </c>
      <c r="E102" s="152">
        <f>'(C2) Burimet viti kaluar'!E96</f>
        <v>46428</v>
      </c>
      <c r="F102" s="152">
        <f>'(C2) Burimet viti kaluar'!F96</f>
        <v>2000</v>
      </c>
      <c r="G102" s="293"/>
      <c r="H102" s="294"/>
      <c r="I102" s="294"/>
      <c r="J102" s="294"/>
      <c r="K102" s="294"/>
      <c r="L102" s="294"/>
      <c r="M102" s="294"/>
      <c r="N102" s="295"/>
      <c r="O102" s="28">
        <f>'[1](C4) Trashëgimi me destinacion'!D170</f>
        <v>0</v>
      </c>
      <c r="P102" s="293"/>
      <c r="Q102" s="294"/>
      <c r="R102" s="294"/>
      <c r="S102" s="294"/>
      <c r="T102" s="294"/>
      <c r="U102" s="294"/>
      <c r="V102" s="294"/>
      <c r="W102" s="295"/>
      <c r="X102" s="28"/>
      <c r="Y102" s="293"/>
      <c r="Z102" s="294"/>
      <c r="AA102" s="294"/>
      <c r="AB102" s="294"/>
      <c r="AC102" s="294"/>
      <c r="AD102" s="294"/>
      <c r="AE102" s="294"/>
      <c r="AF102" s="295"/>
      <c r="AG102" s="28"/>
    </row>
    <row r="103" spans="1:33" s="287" customFormat="1" ht="19.5" thickBot="1">
      <c r="A103" s="286"/>
      <c r="B103" s="286" t="e">
        <f>#REF!</f>
        <v>#REF!</v>
      </c>
      <c r="C103" s="286"/>
      <c r="D103" s="289">
        <f>D100+D97+D91+D7</f>
        <v>424101</v>
      </c>
      <c r="E103" s="289">
        <f>E100+E97+E91+E7</f>
        <v>341950</v>
      </c>
      <c r="F103" s="289">
        <f>F100+F97+F91+F7</f>
        <v>465086</v>
      </c>
      <c r="G103" s="290"/>
      <c r="H103" s="290"/>
      <c r="I103" s="290"/>
      <c r="J103" s="290"/>
      <c r="K103" s="290"/>
      <c r="L103" s="290"/>
      <c r="M103" s="290"/>
      <c r="N103" s="290"/>
      <c r="O103" s="289">
        <f>O100+O97+O91+O7</f>
        <v>634042.47239999997</v>
      </c>
      <c r="P103" s="291"/>
      <c r="Q103" s="291"/>
      <c r="R103" s="291"/>
      <c r="S103" s="291"/>
      <c r="T103" s="291"/>
      <c r="U103" s="291"/>
      <c r="V103" s="291"/>
      <c r="W103" s="291"/>
      <c r="X103" s="289">
        <f>X100+X97+X91+X7</f>
        <v>684084.01057063998</v>
      </c>
      <c r="Y103" s="291"/>
      <c r="Z103" s="291"/>
      <c r="AA103" s="291"/>
      <c r="AB103" s="291"/>
      <c r="AC103" s="291"/>
      <c r="AD103" s="291"/>
      <c r="AE103" s="291"/>
      <c r="AF103" s="291"/>
      <c r="AG103" s="289">
        <f>AG100+AG97+AG91+AG7</f>
        <v>346163.35098002886</v>
      </c>
    </row>
    <row r="104" spans="1:33" ht="13.5" thickTop="1"/>
    <row r="105" spans="1:33">
      <c r="B105" s="72"/>
      <c r="C105" s="72"/>
    </row>
    <row r="107" spans="1:33" s="68" customFormat="1">
      <c r="B107" s="25"/>
      <c r="C107" s="25"/>
      <c r="D107" s="25"/>
      <c r="E107" s="25"/>
      <c r="F107" s="25"/>
    </row>
    <row r="108" spans="1:33" s="37" customFormat="1" ht="13.5" hidden="1" customHeight="1" thickBot="1">
      <c r="B108" s="117" t="s">
        <v>0</v>
      </c>
      <c r="C108" s="118"/>
      <c r="D108" s="118"/>
      <c r="E108" s="59" t="e">
        <f>E103+#REF!</f>
        <v>#REF!</v>
      </c>
      <c r="F108" s="59" t="e">
        <f>F103+#REF!</f>
        <v>#REF!</v>
      </c>
    </row>
    <row r="109" spans="1:33">
      <c r="D109" s="68">
        <f>'(E1) Vlerësimi i burimeve'!G18+'(E1) Vlerësimi i burimeve'!C6</f>
        <v>0</v>
      </c>
    </row>
    <row r="110" spans="1:33" ht="15">
      <c r="B110" s="55"/>
      <c r="C110" s="55"/>
      <c r="D110" s="38"/>
    </row>
    <row r="148" spans="4:4">
      <c r="D148" s="67"/>
    </row>
    <row r="149" spans="4:4">
      <c r="D149" s="67"/>
    </row>
    <row r="150" spans="4:4">
      <c r="D150" s="67"/>
    </row>
    <row r="151" spans="4:4">
      <c r="D151" s="67"/>
    </row>
    <row r="152" spans="4:4">
      <c r="D152" s="67"/>
    </row>
    <row r="153" spans="4:4">
      <c r="D153" s="67"/>
    </row>
  </sheetData>
  <sheetProtection algorithmName="SHA-512" hashValue="8Fud91LMdVjcWN0blYiVQxOgdinrtehVAx1PYarlgx3rT3Kbd6BN3P+nPO5edkPlki/Q9/sbnzRC4M7ST5BFhA==" saltValue="UuEkwJXX15x5WQ8jBYcu/g==" spinCount="100000" sheet="1" objects="1" scenarios="1" selectLockedCells="1"/>
  <mergeCells count="226">
    <mergeCell ref="B35:C35"/>
    <mergeCell ref="Y67:Z67"/>
    <mergeCell ref="Y68:Z68"/>
    <mergeCell ref="Y69:Z69"/>
    <mergeCell ref="Y70:Z70"/>
    <mergeCell ref="Y71:Z71"/>
    <mergeCell ref="Y72:Z72"/>
    <mergeCell ref="P30:Q30"/>
    <mergeCell ref="Y30:Z30"/>
    <mergeCell ref="Y56:Z56"/>
    <mergeCell ref="Y57:Z57"/>
    <mergeCell ref="Y58:Z58"/>
    <mergeCell ref="Y60:Z60"/>
    <mergeCell ref="Y61:Z61"/>
    <mergeCell ref="Y62:Z62"/>
    <mergeCell ref="Y63:Z63"/>
    <mergeCell ref="Y64:Z64"/>
    <mergeCell ref="Y65:Z65"/>
    <mergeCell ref="P69:Q69"/>
    <mergeCell ref="P70:Q70"/>
    <mergeCell ref="P71:Q71"/>
    <mergeCell ref="P72:Q72"/>
    <mergeCell ref="Y33:Z33"/>
    <mergeCell ref="Y34:Z34"/>
    <mergeCell ref="Y35:Z35"/>
    <mergeCell ref="Y36:Z36"/>
    <mergeCell ref="Y38:Z38"/>
    <mergeCell ref="Y39:Z39"/>
    <mergeCell ref="Y40:Z40"/>
    <mergeCell ref="Y42:Z42"/>
    <mergeCell ref="Y43:Z43"/>
    <mergeCell ref="Y44:Z44"/>
    <mergeCell ref="Y46:Z46"/>
    <mergeCell ref="Y47:Z47"/>
    <mergeCell ref="Y48:Z48"/>
    <mergeCell ref="Y49:Z49"/>
    <mergeCell ref="Y50:Z50"/>
    <mergeCell ref="Y51:Z51"/>
    <mergeCell ref="Y52:Z52"/>
    <mergeCell ref="Y53:Z53"/>
    <mergeCell ref="Y54:Z54"/>
    <mergeCell ref="Y55:Z55"/>
    <mergeCell ref="B66:C66"/>
    <mergeCell ref="B67:C67"/>
    <mergeCell ref="B68:C68"/>
    <mergeCell ref="P33:Q33"/>
    <mergeCell ref="P34:Q34"/>
    <mergeCell ref="P35:Q35"/>
    <mergeCell ref="P36:Q36"/>
    <mergeCell ref="P38:Q38"/>
    <mergeCell ref="P39:Q39"/>
    <mergeCell ref="P40:Q40"/>
    <mergeCell ref="P42:Q42"/>
    <mergeCell ref="P43:Q43"/>
    <mergeCell ref="P44:Q44"/>
    <mergeCell ref="P46:Q46"/>
    <mergeCell ref="P47:Q47"/>
    <mergeCell ref="P48:Q48"/>
    <mergeCell ref="P49:Q49"/>
    <mergeCell ref="P50:Q50"/>
    <mergeCell ref="P51:Q51"/>
    <mergeCell ref="P52:Q52"/>
    <mergeCell ref="P60:Q60"/>
    <mergeCell ref="P61:Q61"/>
    <mergeCell ref="P62:Q62"/>
    <mergeCell ref="P63:Q63"/>
    <mergeCell ref="B56:C56"/>
    <mergeCell ref="B57:C57"/>
    <mergeCell ref="B58:C58"/>
    <mergeCell ref="B60:C60"/>
    <mergeCell ref="B61:C61"/>
    <mergeCell ref="B62:C62"/>
    <mergeCell ref="B63:C63"/>
    <mergeCell ref="B64:C64"/>
    <mergeCell ref="B65:C65"/>
    <mergeCell ref="A3:AG3"/>
    <mergeCell ref="A1:AG1"/>
    <mergeCell ref="B76:C76"/>
    <mergeCell ref="B91:C91"/>
    <mergeCell ref="B92:C92"/>
    <mergeCell ref="G5:O5"/>
    <mergeCell ref="P5:X5"/>
    <mergeCell ref="Y5:AG5"/>
    <mergeCell ref="G29:O29"/>
    <mergeCell ref="P29:X29"/>
    <mergeCell ref="Y29:AG29"/>
    <mergeCell ref="G74:O74"/>
    <mergeCell ref="P74:X74"/>
    <mergeCell ref="Y74:AG74"/>
    <mergeCell ref="G75:N75"/>
    <mergeCell ref="Y75:AF75"/>
    <mergeCell ref="B33:C33"/>
    <mergeCell ref="B34:C34"/>
    <mergeCell ref="B38:C38"/>
    <mergeCell ref="B39:C39"/>
    <mergeCell ref="B40:C40"/>
    <mergeCell ref="B42:C42"/>
    <mergeCell ref="G81:N81"/>
    <mergeCell ref="G82:N82"/>
    <mergeCell ref="B102:C102"/>
    <mergeCell ref="B31:C31"/>
    <mergeCell ref="B22:C22"/>
    <mergeCell ref="B8:C8"/>
    <mergeCell ref="B7:C7"/>
    <mergeCell ref="B93:C93"/>
    <mergeCell ref="B96:C96"/>
    <mergeCell ref="B98:C98"/>
    <mergeCell ref="B99:C99"/>
    <mergeCell ref="B101:C101"/>
    <mergeCell ref="B100:C100"/>
    <mergeCell ref="B97:C97"/>
    <mergeCell ref="B43:C43"/>
    <mergeCell ref="B44:C44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G83:N83"/>
    <mergeCell ref="G84:N84"/>
    <mergeCell ref="G85:N85"/>
    <mergeCell ref="P75:W75"/>
    <mergeCell ref="G77:N77"/>
    <mergeCell ref="G78:N78"/>
    <mergeCell ref="G79:N79"/>
    <mergeCell ref="G80:N80"/>
    <mergeCell ref="P77:W77"/>
    <mergeCell ref="P78:W78"/>
    <mergeCell ref="P79:W79"/>
    <mergeCell ref="P80:W80"/>
    <mergeCell ref="P81:W81"/>
    <mergeCell ref="P82:W82"/>
    <mergeCell ref="P83:W83"/>
    <mergeCell ref="P84:W84"/>
    <mergeCell ref="P85:W85"/>
    <mergeCell ref="G92:N92"/>
    <mergeCell ref="G94:N94"/>
    <mergeCell ref="G95:N95"/>
    <mergeCell ref="P92:W92"/>
    <mergeCell ref="G86:N86"/>
    <mergeCell ref="G87:N87"/>
    <mergeCell ref="G88:N88"/>
    <mergeCell ref="G89:N89"/>
    <mergeCell ref="G90:N90"/>
    <mergeCell ref="P86:W86"/>
    <mergeCell ref="P87:W87"/>
    <mergeCell ref="P88:W88"/>
    <mergeCell ref="P89:W89"/>
    <mergeCell ref="P90:W90"/>
    <mergeCell ref="P57:Q57"/>
    <mergeCell ref="P58:Q58"/>
    <mergeCell ref="Y94:AF94"/>
    <mergeCell ref="Y95:AF95"/>
    <mergeCell ref="Y80:AF80"/>
    <mergeCell ref="Y81:AF81"/>
    <mergeCell ref="Y82:AF82"/>
    <mergeCell ref="Y83:AF83"/>
    <mergeCell ref="Y84:AF84"/>
    <mergeCell ref="Y85:AF85"/>
    <mergeCell ref="Y86:AF86"/>
    <mergeCell ref="Y87:AF87"/>
    <mergeCell ref="Y88:AF88"/>
    <mergeCell ref="Y89:AF89"/>
    <mergeCell ref="Y90:AF90"/>
    <mergeCell ref="Y92:AF92"/>
    <mergeCell ref="P94:W94"/>
    <mergeCell ref="P95:W95"/>
    <mergeCell ref="P64:Q64"/>
    <mergeCell ref="P65:Q65"/>
    <mergeCell ref="P66:Q66"/>
    <mergeCell ref="P67:Q67"/>
    <mergeCell ref="P68:Q68"/>
    <mergeCell ref="Y66:Z66"/>
    <mergeCell ref="G53:H53"/>
    <mergeCell ref="G54:H54"/>
    <mergeCell ref="Y79:AF79"/>
    <mergeCell ref="G30:H30"/>
    <mergeCell ref="G33:H33"/>
    <mergeCell ref="G34:H34"/>
    <mergeCell ref="G35:H35"/>
    <mergeCell ref="G36:H36"/>
    <mergeCell ref="G38:H38"/>
    <mergeCell ref="G39:H39"/>
    <mergeCell ref="G40:H40"/>
    <mergeCell ref="G42:H42"/>
    <mergeCell ref="G43:H43"/>
    <mergeCell ref="G44:H44"/>
    <mergeCell ref="G46:H46"/>
    <mergeCell ref="G47:H47"/>
    <mergeCell ref="G48:H48"/>
    <mergeCell ref="G49:H49"/>
    <mergeCell ref="Y77:AF77"/>
    <mergeCell ref="Y78:AF78"/>
    <mergeCell ref="P53:Q53"/>
    <mergeCell ref="P54:Q54"/>
    <mergeCell ref="P55:Q55"/>
    <mergeCell ref="P56:Q56"/>
    <mergeCell ref="B11:C11"/>
    <mergeCell ref="B12:C12"/>
    <mergeCell ref="B13:C13"/>
    <mergeCell ref="B14:C14"/>
    <mergeCell ref="G71:H71"/>
    <mergeCell ref="G72:H72"/>
    <mergeCell ref="G66:H66"/>
    <mergeCell ref="G67:H67"/>
    <mergeCell ref="G68:H68"/>
    <mergeCell ref="G69:H69"/>
    <mergeCell ref="G70:H70"/>
    <mergeCell ref="G61:H61"/>
    <mergeCell ref="G62:H62"/>
    <mergeCell ref="G63:H63"/>
    <mergeCell ref="G64:H64"/>
    <mergeCell ref="G65:H65"/>
    <mergeCell ref="G55:H55"/>
    <mergeCell ref="G56:H56"/>
    <mergeCell ref="G57:H57"/>
    <mergeCell ref="G58:H58"/>
    <mergeCell ref="G60:H60"/>
    <mergeCell ref="G50:H50"/>
    <mergeCell ref="G51:H51"/>
    <mergeCell ref="G52:H52"/>
  </mergeCells>
  <printOptions gridLines="1"/>
  <pageMargins left="0.78740157480314965" right="0.70866141732283472" top="0.98425196850393704" bottom="0.78740157480314965" header="0.43307086614173229" footer="0.31496062992125984"/>
  <pageSetup paperSize="8" scale="62" fitToHeight="0" orientation="landscape" r:id="rId1"/>
  <headerFooter>
    <oddHeader>&amp;LPROGRAMI BUXHETOR AFATMESËM&amp;C&amp;8 28 Shkurt 2019&amp;R&amp;A</oddHeader>
    <oddFooter>&amp;L&amp;8Copyright for Albania: Ministry of Finance and Economy / Local Finance Directory&amp;R1</oddFooter>
  </headerFooter>
  <rowBreaks count="3" manualBreakCount="3">
    <brk id="41" min="1" max="28" man="1"/>
    <brk id="79" min="1" max="28" man="1"/>
    <brk id="187" min="1" max="16" man="1"/>
  </rowBreaks>
  <colBreaks count="1" manualBreakCount="1">
    <brk id="15" max="10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3">
    <tabColor theme="9"/>
    <pageSetUpPr fitToPage="1"/>
  </sheetPr>
  <dimension ref="A1:BB151"/>
  <sheetViews>
    <sheetView showGridLines="0" zoomScaleNormal="100" workbookViewId="0">
      <selection activeCell="AK27" sqref="AK27"/>
    </sheetView>
  </sheetViews>
  <sheetFormatPr defaultColWidth="4.140625" defaultRowHeight="15"/>
  <cols>
    <col min="1" max="1" width="9" style="402" customWidth="1"/>
    <col min="2" max="2" width="21.5703125" style="402" customWidth="1"/>
    <col min="3" max="3" width="54.140625" style="402" customWidth="1"/>
    <col min="4" max="4" width="11.28515625" style="403" hidden="1" customWidth="1"/>
    <col min="5" max="5" width="11.28515625" style="402" hidden="1" customWidth="1"/>
    <col min="6" max="6" width="11.28515625" style="402" hidden="1" customWidth="1" collapsed="1"/>
    <col min="7" max="8" width="5.7109375" style="402" hidden="1" customWidth="1"/>
    <col min="9" max="9" width="7.140625" style="402" hidden="1" customWidth="1"/>
    <col min="10" max="10" width="5.85546875" style="402" hidden="1" customWidth="1"/>
    <col min="11" max="11" width="6.28515625" style="402" hidden="1" customWidth="1"/>
    <col min="12" max="13" width="5.7109375" style="402" hidden="1" customWidth="1"/>
    <col min="14" max="14" width="7.28515625" style="402" hidden="1" customWidth="1"/>
    <col min="15" max="15" width="11.5703125" style="402" hidden="1" customWidth="1"/>
    <col min="16" max="17" width="5.140625" style="402" hidden="1" customWidth="1"/>
    <col min="18" max="18" width="5.85546875" style="402" hidden="1" customWidth="1"/>
    <col min="19" max="19" width="5.140625" style="402" hidden="1" customWidth="1"/>
    <col min="20" max="20" width="6" style="402" hidden="1" customWidth="1"/>
    <col min="21" max="21" width="5.85546875" style="402" hidden="1" customWidth="1"/>
    <col min="22" max="22" width="5.140625" style="402" hidden="1" customWidth="1"/>
    <col min="23" max="23" width="7.28515625" style="402" hidden="1" customWidth="1"/>
    <col min="24" max="24" width="11.5703125" style="402" hidden="1" customWidth="1"/>
    <col min="25" max="26" width="5.140625" style="402" hidden="1" customWidth="1"/>
    <col min="27" max="28" width="5.85546875" style="402" hidden="1" customWidth="1"/>
    <col min="29" max="29" width="7.140625" style="402" hidden="1" customWidth="1"/>
    <col min="30" max="31" width="5.140625" style="402" hidden="1" customWidth="1"/>
    <col min="32" max="32" width="6.28515625" style="402" hidden="1" customWidth="1"/>
    <col min="33" max="34" width="11.5703125" style="402" hidden="1" customWidth="1"/>
    <col min="35" max="35" width="75" style="402" hidden="1" customWidth="1"/>
    <col min="36" max="36" width="18.85546875" style="402" hidden="1" customWidth="1"/>
    <col min="37" max="46" width="11.5703125" style="402" customWidth="1"/>
    <col min="47" max="47" width="16.28515625" style="402" customWidth="1"/>
    <col min="48" max="48" width="11.5703125" style="402" customWidth="1"/>
    <col min="49" max="49" width="15.5703125" style="402" customWidth="1"/>
    <col min="50" max="50" width="11.5703125" style="402" customWidth="1"/>
    <col min="51" max="51" width="14.85546875" style="402" customWidth="1"/>
    <col min="52" max="199" width="11.5703125" style="402" customWidth="1"/>
    <col min="200" max="200" width="3.85546875" style="402" customWidth="1"/>
    <col min="201" max="201" width="22" style="402" customWidth="1"/>
    <col min="202" max="204" width="4.140625" style="402" customWidth="1"/>
    <col min="205" max="205" width="5.85546875" style="402" customWidth="1"/>
    <col min="206" max="206" width="4.140625" style="402" customWidth="1"/>
    <col min="207" max="207" width="0.85546875" style="402" customWidth="1"/>
    <col min="208" max="208" width="5.85546875" style="402" customWidth="1"/>
    <col min="209" max="209" width="4.140625" style="402" customWidth="1"/>
    <col min="210" max="210" width="0.85546875" style="402" customWidth="1"/>
    <col min="211" max="211" width="5.85546875" style="402" customWidth="1"/>
    <col min="212" max="212" width="4.140625" style="402" customWidth="1"/>
    <col min="213" max="213" width="0.85546875" style="402" customWidth="1"/>
    <col min="214" max="214" width="5.85546875" style="402" customWidth="1"/>
    <col min="215" max="16384" width="4.140625" style="402"/>
  </cols>
  <sheetData>
    <row r="1" spans="1:54" s="368" customFormat="1" ht="15" customHeight="1">
      <c r="A1" s="614" t="e">
        <f>#REF!</f>
        <v>#REF!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  <c r="BB1" s="614"/>
    </row>
    <row r="2" spans="1:54" s="368" customFormat="1" ht="13.15" customHeight="1">
      <c r="D2" s="370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12"/>
      <c r="AY2" s="412"/>
      <c r="AZ2" s="407"/>
      <c r="BA2" s="407"/>
      <c r="BB2" s="407"/>
    </row>
    <row r="3" spans="1:54" s="368" customFormat="1" ht="21" customHeight="1">
      <c r="A3" s="613" t="e">
        <f>#REF!</f>
        <v>#REF!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</row>
    <row r="4" spans="1:54" s="413" customFormat="1" ht="13.15" customHeight="1">
      <c r="B4" s="414"/>
      <c r="C4" s="414"/>
      <c r="AI4" s="157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6"/>
      <c r="AY4" s="416"/>
      <c r="AZ4" s="415"/>
      <c r="BA4" s="415"/>
      <c r="BB4" s="415"/>
    </row>
    <row r="5" spans="1:54" s="368" customFormat="1" ht="17.25" customHeight="1">
      <c r="D5" s="371">
        <f>'(B1)Informacion i përgjithshëm '!B5</f>
        <v>2018</v>
      </c>
      <c r="E5" s="371">
        <f>'(B1)Informacion i përgjithshëm '!B6</f>
        <v>2019</v>
      </c>
      <c r="F5" s="371">
        <f>'(B1)Informacion i përgjithshëm '!B7</f>
        <v>2020</v>
      </c>
      <c r="G5" s="623">
        <f>'(A1) Titulli'!B42</f>
        <v>2021</v>
      </c>
      <c r="H5" s="624"/>
      <c r="I5" s="624"/>
      <c r="J5" s="624"/>
      <c r="K5" s="624"/>
      <c r="L5" s="624"/>
      <c r="M5" s="624"/>
      <c r="N5" s="624"/>
      <c r="O5" s="625"/>
      <c r="P5" s="623">
        <f>'(A1) Titulli'!B43</f>
        <v>2022</v>
      </c>
      <c r="Q5" s="624"/>
      <c r="R5" s="624"/>
      <c r="S5" s="624"/>
      <c r="T5" s="624"/>
      <c r="U5" s="624"/>
      <c r="V5" s="624"/>
      <c r="W5" s="624"/>
      <c r="X5" s="624"/>
      <c r="Y5" s="623">
        <f>'(A1) Titulli'!B44</f>
        <v>2023</v>
      </c>
      <c r="Z5" s="624"/>
      <c r="AA5" s="624"/>
      <c r="AB5" s="624"/>
      <c r="AC5" s="624"/>
      <c r="AD5" s="624"/>
      <c r="AE5" s="624"/>
      <c r="AF5" s="624"/>
      <c r="AG5" s="625"/>
      <c r="AK5" s="360">
        <f>D$5</f>
        <v>2018</v>
      </c>
      <c r="AL5" s="360">
        <f>E$5</f>
        <v>2019</v>
      </c>
      <c r="AM5" s="360">
        <f>F$5</f>
        <v>2020</v>
      </c>
      <c r="AN5" s="112">
        <f>AM5+1</f>
        <v>2021</v>
      </c>
      <c r="AO5" s="112">
        <f t="shared" ref="AO5:AP5" si="0">AN5+1</f>
        <v>2022</v>
      </c>
      <c r="AP5" s="112">
        <f t="shared" si="0"/>
        <v>2023</v>
      </c>
      <c r="AQ5" s="112">
        <f t="shared" ref="AQ5:AS5" si="1">AN5</f>
        <v>2021</v>
      </c>
      <c r="AR5" s="112">
        <f t="shared" si="1"/>
        <v>2022</v>
      </c>
      <c r="AS5" s="112">
        <f t="shared" si="1"/>
        <v>2023</v>
      </c>
      <c r="AT5" s="611">
        <f>AQ5</f>
        <v>2021</v>
      </c>
      <c r="AU5" s="612"/>
      <c r="AV5" s="611">
        <f>AR5</f>
        <v>2022</v>
      </c>
      <c r="AW5" s="612"/>
      <c r="AX5" s="611">
        <f>AS5</f>
        <v>2023</v>
      </c>
      <c r="AY5" s="612"/>
      <c r="AZ5" s="112">
        <f>AQ5</f>
        <v>2021</v>
      </c>
      <c r="BA5" s="112">
        <f t="shared" ref="BA5:BB5" si="2">AR5</f>
        <v>2022</v>
      </c>
      <c r="BB5" s="112">
        <f t="shared" si="2"/>
        <v>2023</v>
      </c>
    </row>
    <row r="6" spans="1:54" s="372" customFormat="1" ht="44.1" customHeight="1" thickBot="1">
      <c r="B6" s="373"/>
      <c r="C6" s="373"/>
      <c r="D6" s="374" t="e">
        <f>'(B1)Informacion i përgjithshëm '!A5</f>
        <v>#REF!</v>
      </c>
      <c r="E6" s="374" t="e">
        <f>#REF!</f>
        <v>#REF!</v>
      </c>
      <c r="F6" s="375" t="e">
        <f>#REF!</f>
        <v>#REF!</v>
      </c>
      <c r="G6" s="376" t="e">
        <f>#REF!</f>
        <v>#REF!</v>
      </c>
      <c r="H6" s="376" t="e">
        <f>#REF!</f>
        <v>#REF!</v>
      </c>
      <c r="I6" s="376" t="e">
        <f>#REF!</f>
        <v>#REF!</v>
      </c>
      <c r="J6" s="376" t="e">
        <f>#REF!</f>
        <v>#REF!</v>
      </c>
      <c r="K6" s="376" t="e">
        <f>#REF!</f>
        <v>#REF!</v>
      </c>
      <c r="L6" s="376" t="e">
        <f>#REF!</f>
        <v>#REF!</v>
      </c>
      <c r="M6" s="376" t="e">
        <f>#REF!</f>
        <v>#REF!</v>
      </c>
      <c r="N6" s="376" t="e">
        <f>#REF!</f>
        <v>#REF!</v>
      </c>
      <c r="P6" s="376" t="e">
        <f t="shared" ref="P6:W6" si="3">G6</f>
        <v>#REF!</v>
      </c>
      <c r="Q6" s="376" t="e">
        <f t="shared" si="3"/>
        <v>#REF!</v>
      </c>
      <c r="R6" s="376" t="e">
        <f t="shared" si="3"/>
        <v>#REF!</v>
      </c>
      <c r="S6" s="376" t="e">
        <f t="shared" si="3"/>
        <v>#REF!</v>
      </c>
      <c r="T6" s="376" t="e">
        <f t="shared" si="3"/>
        <v>#REF!</v>
      </c>
      <c r="U6" s="376" t="e">
        <f t="shared" si="3"/>
        <v>#REF!</v>
      </c>
      <c r="V6" s="376" t="e">
        <f t="shared" si="3"/>
        <v>#REF!</v>
      </c>
      <c r="W6" s="376" t="e">
        <f t="shared" si="3"/>
        <v>#REF!</v>
      </c>
      <c r="Y6" s="376" t="e">
        <f t="shared" ref="Y6:AF6" si="4">P6</f>
        <v>#REF!</v>
      </c>
      <c r="Z6" s="376" t="e">
        <f t="shared" si="4"/>
        <v>#REF!</v>
      </c>
      <c r="AA6" s="376" t="e">
        <f t="shared" si="4"/>
        <v>#REF!</v>
      </c>
      <c r="AB6" s="376" t="e">
        <f t="shared" si="4"/>
        <v>#REF!</v>
      </c>
      <c r="AC6" s="376" t="e">
        <f t="shared" si="4"/>
        <v>#REF!</v>
      </c>
      <c r="AD6" s="376" t="e">
        <f t="shared" si="4"/>
        <v>#REF!</v>
      </c>
      <c r="AE6" s="376" t="e">
        <f t="shared" si="4"/>
        <v>#REF!</v>
      </c>
      <c r="AF6" s="376" t="e">
        <f t="shared" si="4"/>
        <v>#REF!</v>
      </c>
      <c r="AG6" s="377"/>
      <c r="AI6" s="406"/>
      <c r="AK6" s="615" t="e">
        <f>#REF!</f>
        <v>#REF!</v>
      </c>
      <c r="AL6" s="615"/>
      <c r="AM6" s="615"/>
      <c r="AN6" s="615" t="e">
        <f>#REF!</f>
        <v>#REF!</v>
      </c>
      <c r="AO6" s="615"/>
      <c r="AP6" s="615"/>
      <c r="AQ6" s="615" t="e">
        <f>#REF!</f>
        <v>#REF!</v>
      </c>
      <c r="AR6" s="615"/>
      <c r="AS6" s="615"/>
      <c r="AT6" s="616" t="e">
        <f>#REF!</f>
        <v>#REF!</v>
      </c>
      <c r="AU6" s="616"/>
      <c r="AV6" s="616"/>
      <c r="AW6" s="616"/>
      <c r="AX6" s="616"/>
      <c r="AY6" s="616"/>
      <c r="AZ6" s="615" t="e">
        <f>#REF!</f>
        <v>#REF!</v>
      </c>
      <c r="BA6" s="615"/>
      <c r="BB6" s="615"/>
    </row>
    <row r="7" spans="1:54" s="368" customFormat="1" ht="15.75" hidden="1" thickBot="1">
      <c r="A7" s="378" t="str">
        <f>'(C2) Burimet viti kaluar'!C7</f>
        <v>A</v>
      </c>
      <c r="B7" s="626" t="e">
        <f>#REF!</f>
        <v>#REF!</v>
      </c>
      <c r="C7" s="627"/>
      <c r="D7" s="379">
        <f>'(C2) Burimet viti kaluar'!D7</f>
        <v>60367</v>
      </c>
      <c r="E7" s="379">
        <f>'(C2) Burimet viti kaluar'!E7</f>
        <v>60451</v>
      </c>
      <c r="F7" s="379">
        <f>'(C2) Burimet viti kaluar'!F7</f>
        <v>90000</v>
      </c>
      <c r="G7" s="380"/>
      <c r="H7" s="380"/>
      <c r="I7" s="380"/>
      <c r="J7" s="380"/>
      <c r="K7" s="380"/>
      <c r="L7" s="380"/>
      <c r="M7" s="380"/>
      <c r="N7" s="380"/>
      <c r="O7" s="381" t="e">
        <f>O8+#REF!+O22+#REF!</f>
        <v>#REF!</v>
      </c>
      <c r="P7" s="380"/>
      <c r="Q7" s="380"/>
      <c r="R7" s="380"/>
      <c r="S7" s="380"/>
      <c r="T7" s="380"/>
      <c r="U7" s="380"/>
      <c r="V7" s="380"/>
      <c r="W7" s="380"/>
      <c r="X7" s="382" t="e">
        <f>X8+#REF!+X22+#REF!</f>
        <v>#REF!</v>
      </c>
      <c r="Y7" s="382"/>
      <c r="Z7" s="380"/>
      <c r="AA7" s="380"/>
      <c r="AB7" s="380"/>
      <c r="AC7" s="380"/>
      <c r="AD7" s="380"/>
      <c r="AE7" s="380"/>
      <c r="AF7" s="380"/>
      <c r="AG7" s="381" t="e">
        <f>AG8+#REF!+AG22+#REF!</f>
        <v>#REF!</v>
      </c>
      <c r="AJ7" s="417"/>
      <c r="AK7" s="355">
        <f t="shared" ref="AK7:AK8" si="5">D7</f>
        <v>60367</v>
      </c>
      <c r="AL7" s="355">
        <f t="shared" ref="AL7:AL8" si="6">E7</f>
        <v>60451</v>
      </c>
      <c r="AM7" s="355">
        <f t="shared" ref="AM7:AM8" si="7">F7</f>
        <v>90000</v>
      </c>
      <c r="AN7" s="367" t="e">
        <f t="shared" ref="AN7" ca="1" si="8">_xlfn.FORECAST.ETS(AN$5,AK7:AM7,AK$5:AM$5,0,1)</f>
        <v>#NAME?</v>
      </c>
      <c r="AO7" s="367" t="e">
        <f t="shared" ref="AO7:AO8" ca="1" si="9">_xlfn.FORECAST.ETS(AO$5,AK7:AM7,AK$5:AM$5,0,1)</f>
        <v>#NAME?</v>
      </c>
      <c r="AP7" s="367" t="e">
        <f t="shared" ref="AP7:AP8" ca="1" si="10">_xlfn.FORECAST.ETS(AP$5,AK7:AM7,AK$5:AM$5,0,1)</f>
        <v>#NAME?</v>
      </c>
      <c r="AQ7" s="367" t="e">
        <f t="shared" ref="AQ7:AQ8" ca="1" si="11">AN7+_xlfn.FORECAST.ETS.CONFINT(AN$5,AK7:AM7,AK$5:AM$5,0.8,0)</f>
        <v>#NAME?</v>
      </c>
      <c r="AR7" s="367" t="e">
        <f t="shared" ref="AR7:AR8" ca="1" si="12">AO7+_xlfn.FORECAST.ETS.CONFINT(AO$5,AK7:AM7,AK$5:AM$5,0.8,0)</f>
        <v>#NAME?</v>
      </c>
      <c r="AS7" s="408" t="e">
        <f t="shared" ref="AS7:AS8" ca="1" si="13">AP7+_xlfn.FORECAST.ETS.CONFINT(AP$5,AK7:AM7,AK$5:AM$5,0.8,0)</f>
        <v>#NAME?</v>
      </c>
      <c r="AT7" s="409">
        <f>'(E1) Vlerësimi i burimeve'!O7</f>
        <v>89553.472399999999</v>
      </c>
      <c r="AU7" s="411" t="e">
        <f t="shared" ref="AU7" ca="1" si="14">IF(OR(AT7&gt;AQ7,AT7&lt;AZ7),"ATTENTION","Plausible")</f>
        <v>#NAME?</v>
      </c>
      <c r="AV7" s="409">
        <f>'(E1) Vlerësimi i burimeve'!X7</f>
        <v>89553.010570640006</v>
      </c>
      <c r="AW7" s="411" t="e">
        <f t="shared" ref="AW7" ca="1" si="15">IF(OR(AV7&gt;AR7,AV7&lt;BA7),"ATTENTION","Plausible")</f>
        <v>#NAME?</v>
      </c>
      <c r="AX7" s="409">
        <f>'(E1) Vlerësimi i burimeve'!AG7</f>
        <v>89553.350980028859</v>
      </c>
      <c r="AY7" s="411" t="e">
        <f t="shared" ref="AY7" ca="1" si="16">IF(OR(AX7&gt;AS7,AX7&lt;BB7),"ATTENTION","Plausible")</f>
        <v>#NAME?</v>
      </c>
      <c r="AZ7" s="410" t="e">
        <f t="shared" ref="AZ7:AZ8" ca="1" si="17">AN7-_xlfn.FORECAST.ETS.CONFINT(AN$5,AK7:AM7,AK$5:AM$5,0.8,0)</f>
        <v>#NAME?</v>
      </c>
      <c r="BA7" s="367" t="e">
        <f t="shared" ref="BA7:BA8" ca="1" si="18">AO7-_xlfn.FORECAST.ETS.CONFINT(AO$5,AK7:AM7,AK$5:AM$5,0.8,0)</f>
        <v>#NAME?</v>
      </c>
      <c r="BB7" s="367" t="e">
        <f t="shared" ref="BB7:BB8" ca="1" si="19">AP7-_xlfn.FORECAST.ETS.CONFINT(AP$5,AK7:AM7,AK$5:AM$5,0.8,0)</f>
        <v>#NAME?</v>
      </c>
    </row>
    <row r="8" spans="1:54" s="368" customFormat="1" ht="15.75" thickBot="1">
      <c r="A8" s="383" t="str">
        <f>'(C2) Burimet viti kaluar'!C8</f>
        <v>A.1</v>
      </c>
      <c r="B8" s="621" t="e">
        <f>#REF!</f>
        <v>#REF!</v>
      </c>
      <c r="C8" s="622"/>
      <c r="D8" s="384">
        <f>'(C2) Burimet viti kaluar'!D8</f>
        <v>24912</v>
      </c>
      <c r="E8" s="384">
        <f>'(C2) Burimet viti kaluar'!E8</f>
        <v>28638</v>
      </c>
      <c r="F8" s="384">
        <f>'(C2) Burimet viti kaluar'!F8</f>
        <v>46756</v>
      </c>
      <c r="G8" s="429"/>
      <c r="H8" s="429"/>
      <c r="I8" s="429"/>
      <c r="J8" s="429"/>
      <c r="K8" s="429"/>
      <c r="L8" s="429"/>
      <c r="M8" s="429"/>
      <c r="N8" s="429"/>
      <c r="O8" s="384">
        <f>SUM(O9:O21)-O10</f>
        <v>46756</v>
      </c>
      <c r="P8" s="429"/>
      <c r="Q8" s="429"/>
      <c r="R8" s="429"/>
      <c r="S8" s="429"/>
      <c r="T8" s="429"/>
      <c r="U8" s="429"/>
      <c r="V8" s="429"/>
      <c r="W8" s="429"/>
      <c r="X8" s="385">
        <f>SUM(X9:X21)-X10</f>
        <v>47765.3</v>
      </c>
      <c r="Y8" s="430"/>
      <c r="Z8" s="429"/>
      <c r="AA8" s="429"/>
      <c r="AB8" s="429"/>
      <c r="AC8" s="429"/>
      <c r="AD8" s="429"/>
      <c r="AE8" s="429"/>
      <c r="AF8" s="429"/>
      <c r="AG8" s="384">
        <f>SUM(AG9:AG21)-AG10</f>
        <v>48320.415000000001</v>
      </c>
      <c r="AH8" s="431"/>
      <c r="AI8" s="431"/>
      <c r="AJ8" s="432"/>
      <c r="AK8" s="433">
        <f t="shared" si="5"/>
        <v>24912</v>
      </c>
      <c r="AL8" s="433">
        <f t="shared" si="6"/>
        <v>28638</v>
      </c>
      <c r="AM8" s="433">
        <f t="shared" si="7"/>
        <v>46756</v>
      </c>
      <c r="AN8" s="434" t="e">
        <f ca="1">_xlfn.FORECAST.ETS(AN$5,AK8:AM8,AK$5:AM$5,0,1)</f>
        <v>#NAME?</v>
      </c>
      <c r="AO8" s="434" t="e">
        <f t="shared" ca="1" si="9"/>
        <v>#NAME?</v>
      </c>
      <c r="AP8" s="434" t="e">
        <f t="shared" ca="1" si="10"/>
        <v>#NAME?</v>
      </c>
      <c r="AQ8" s="434" t="e">
        <f t="shared" ca="1" si="11"/>
        <v>#NAME?</v>
      </c>
      <c r="AR8" s="434" t="e">
        <f t="shared" ca="1" si="12"/>
        <v>#NAME?</v>
      </c>
      <c r="AS8" s="434" t="e">
        <f t="shared" ca="1" si="13"/>
        <v>#NAME?</v>
      </c>
      <c r="AT8" s="487">
        <f>'(E1) Vlerësimi i burimeve'!O8</f>
        <v>45676.472399999999</v>
      </c>
      <c r="AU8" s="488" t="e">
        <f t="shared" ref="AU8:AU63" ca="1" si="20">IF(OR(AT8&gt;AQ8,AT8&lt;AZ8),"ATTENTION","Plausible")</f>
        <v>#NAME?</v>
      </c>
      <c r="AV8" s="435">
        <f>'(E1) Vlerësimi i burimeve'!X8</f>
        <v>45301.010570640006</v>
      </c>
      <c r="AW8" s="436" t="e">
        <f t="shared" ref="AW8:AW63" ca="1" si="21">IF(OR(AV8&gt;AR8,AV8&lt;BA8),"ATTENTION","Plausible")</f>
        <v>#NAME?</v>
      </c>
      <c r="AX8" s="435">
        <f>'(E1) Vlerësimi i burimeve'!AG8</f>
        <v>44712.350980028859</v>
      </c>
      <c r="AY8" s="436" t="e">
        <f t="shared" ref="AY8:AY63" ca="1" si="22">IF(OR(AX8&gt;AS8,AX8&lt;BB8),"ATTENTION","Plausible")</f>
        <v>#NAME?</v>
      </c>
      <c r="AZ8" s="434" t="e">
        <f t="shared" ca="1" si="17"/>
        <v>#NAME?</v>
      </c>
      <c r="BA8" s="434" t="e">
        <f t="shared" ca="1" si="18"/>
        <v>#NAME?</v>
      </c>
      <c r="BB8" s="434" t="e">
        <f t="shared" ca="1" si="19"/>
        <v>#NAME?</v>
      </c>
    </row>
    <row r="9" spans="1:54" s="386" customFormat="1" ht="15.75" thickBot="1">
      <c r="A9" s="387" t="str">
        <f>'(C2) Burimet viti kaluar'!C9</f>
        <v>A.1.1</v>
      </c>
      <c r="B9" s="387" t="e">
        <f>#REF!</f>
        <v>#REF!</v>
      </c>
      <c r="C9" s="388"/>
      <c r="D9" s="389">
        <f>'(C2) Burimet viti kaluar'!D9</f>
        <v>400</v>
      </c>
      <c r="E9" s="390">
        <f>'(C2) Burimet viti kaluar'!E9</f>
        <v>416</v>
      </c>
      <c r="F9" s="390">
        <f>'(C2) Burimet viti kaluar'!F9</f>
        <v>700</v>
      </c>
      <c r="G9" s="391"/>
      <c r="H9" s="391"/>
      <c r="I9" s="391"/>
      <c r="J9" s="391"/>
      <c r="K9" s="391"/>
      <c r="L9" s="391"/>
      <c r="M9" s="391"/>
      <c r="N9" s="392">
        <v>1000</v>
      </c>
      <c r="O9" s="393">
        <f>IF(F9&lt;&gt;0,F9*(1+(SUM(G9:M9))),N9)</f>
        <v>700</v>
      </c>
      <c r="P9" s="391"/>
      <c r="Q9" s="391"/>
      <c r="R9" s="391"/>
      <c r="S9" s="391"/>
      <c r="T9" s="391"/>
      <c r="U9" s="391"/>
      <c r="V9" s="391"/>
      <c r="W9" s="392"/>
      <c r="X9" s="393">
        <f>IF(O9&lt;&gt;0,O9*(1+(SUM(P9:V9))),W9)</f>
        <v>700</v>
      </c>
      <c r="Y9" s="391"/>
      <c r="Z9" s="391"/>
      <c r="AA9" s="391"/>
      <c r="AB9" s="391"/>
      <c r="AC9" s="391"/>
      <c r="AD9" s="391"/>
      <c r="AE9" s="391"/>
      <c r="AF9" s="392"/>
      <c r="AG9" s="393">
        <f>IF(X9&lt;&gt;0,X9*(1+(SUM(Y9:AE9))),AF9)</f>
        <v>700</v>
      </c>
      <c r="AI9" s="369" t="e">
        <f>B9</f>
        <v>#REF!</v>
      </c>
      <c r="AJ9" s="394"/>
      <c r="AK9" s="355">
        <f>D9</f>
        <v>400</v>
      </c>
      <c r="AL9" s="355">
        <f t="shared" ref="AL9:AM9" si="23">E9</f>
        <v>416</v>
      </c>
      <c r="AM9" s="355">
        <f t="shared" si="23"/>
        <v>700</v>
      </c>
      <c r="AN9" s="367" t="e">
        <f ca="1">_xlfn.FORECAST.ETS(AN$5,AK9:AM9,AK$5:AM$5,0,1)</f>
        <v>#NAME?</v>
      </c>
      <c r="AO9" s="367" t="e">
        <f ca="1">_xlfn.FORECAST.ETS(AO$5,AK9:AM9,AK$5:AM$5,0,1)</f>
        <v>#NAME?</v>
      </c>
      <c r="AP9" s="367" t="e">
        <f ca="1">_xlfn.FORECAST.ETS(AP$5,AK9:AM9,AK$5:AM$5,0,1)</f>
        <v>#NAME?</v>
      </c>
      <c r="AQ9" s="367" t="e">
        <f ca="1">AN9+_xlfn.FORECAST.ETS.CONFINT(AN$5,AK9:AM9,AK$5:AM$5,0.8,0)</f>
        <v>#NAME?</v>
      </c>
      <c r="AR9" s="367" t="e">
        <f ca="1">AO9+_xlfn.FORECAST.ETS.CONFINT(AO$5,AK9:AM9,AK$5:AM$5,0.8,0)</f>
        <v>#NAME?</v>
      </c>
      <c r="AS9" s="367" t="e">
        <f ca="1">AP9+_xlfn.FORECAST.ETS.CONFINT(AP$5,AK9:AM9,AK$5:AM$5,0.8,0)</f>
        <v>#NAME?</v>
      </c>
      <c r="AT9" s="489">
        <f>'(E1) Vlerësimi i burimeve'!O9</f>
        <v>700</v>
      </c>
      <c r="AU9" s="490" t="e">
        <f t="shared" ca="1" si="20"/>
        <v>#NAME?</v>
      </c>
      <c r="AV9" s="489">
        <f>'(E1) Vlerësimi i burimeve'!X9</f>
        <v>700</v>
      </c>
      <c r="AW9" s="490" t="e">
        <f t="shared" ca="1" si="21"/>
        <v>#NAME?</v>
      </c>
      <c r="AX9" s="489">
        <f>'(E1) Vlerësimi i burimeve'!AG9</f>
        <v>700</v>
      </c>
      <c r="AY9" s="490" t="e">
        <f t="shared" ca="1" si="22"/>
        <v>#NAME?</v>
      </c>
      <c r="AZ9" s="367" t="e">
        <f ca="1">AN9-_xlfn.FORECAST.ETS.CONFINT(AN$5,AK9:AM9,AK$5:AM$5,0.8,0)</f>
        <v>#NAME?</v>
      </c>
      <c r="BA9" s="367" t="e">
        <f ca="1">AO9-_xlfn.FORECAST.ETS.CONFINT(AO$5,AK9:AM9,AK$5:AM$5,0.8,0)</f>
        <v>#NAME?</v>
      </c>
      <c r="BB9" s="367" t="e">
        <f ca="1">AP9-_xlfn.FORECAST.ETS.CONFINT(AP$5,AK9:AM9,AK$5:AM$5,0.8,0)</f>
        <v>#NAME?</v>
      </c>
    </row>
    <row r="10" spans="1:54" s="386" customFormat="1" ht="15.75" thickBot="1">
      <c r="A10" s="387" t="str">
        <f>'(C2) Burimet viti kaluar'!C10</f>
        <v>A.1.2</v>
      </c>
      <c r="B10" s="395" t="e">
        <f>#REF!</f>
        <v>#REF!</v>
      </c>
      <c r="C10" s="396"/>
      <c r="D10" s="397">
        <f>'(C2) Burimet viti kaluar'!D10</f>
        <v>22580</v>
      </c>
      <c r="E10" s="397">
        <f>'(C2) Burimet viti kaluar'!E10</f>
        <v>24492</v>
      </c>
      <c r="F10" s="397">
        <f>'(C2) Burimet viti kaluar'!F10</f>
        <v>41400</v>
      </c>
      <c r="G10" s="398"/>
      <c r="H10" s="398"/>
      <c r="I10" s="398"/>
      <c r="J10" s="398"/>
      <c r="K10" s="398"/>
      <c r="L10" s="398"/>
      <c r="M10" s="398"/>
      <c r="N10" s="398"/>
      <c r="O10" s="398">
        <f>SUM(O11:O14)</f>
        <v>41400</v>
      </c>
      <c r="P10" s="398"/>
      <c r="Q10" s="398"/>
      <c r="R10" s="398"/>
      <c r="S10" s="398"/>
      <c r="T10" s="398"/>
      <c r="U10" s="398"/>
      <c r="V10" s="398"/>
      <c r="W10" s="398"/>
      <c r="X10" s="398">
        <f>SUM(X11:X14)</f>
        <v>42409.3</v>
      </c>
      <c r="Y10" s="398"/>
      <c r="Z10" s="398"/>
      <c r="AA10" s="398"/>
      <c r="AB10" s="398"/>
      <c r="AC10" s="398"/>
      <c r="AD10" s="398"/>
      <c r="AE10" s="398"/>
      <c r="AF10" s="398"/>
      <c r="AG10" s="398">
        <f>SUM(AG11:AG14)</f>
        <v>42964.415000000001</v>
      </c>
      <c r="AI10" s="369" t="e">
        <f t="shared" ref="AI10:AI63" si="24">B10</f>
        <v>#REF!</v>
      </c>
      <c r="AJ10" s="394"/>
      <c r="AK10" s="355">
        <f t="shared" ref="AK10:AK63" si="25">D10</f>
        <v>22580</v>
      </c>
      <c r="AL10" s="355">
        <f t="shared" ref="AL10:AL63" si="26">E10</f>
        <v>24492</v>
      </c>
      <c r="AM10" s="355">
        <f t="shared" ref="AM10:AM63" si="27">F10</f>
        <v>41400</v>
      </c>
      <c r="AN10" s="367" t="e">
        <f t="shared" ref="AN10:AN63" ca="1" si="28">_xlfn.FORECAST.ETS(AN$5,AK10:AM10,AK$5:AM$5,0,1)</f>
        <v>#NAME?</v>
      </c>
      <c r="AO10" s="367" t="e">
        <f t="shared" ref="AO10:AO63" ca="1" si="29">_xlfn.FORECAST.ETS(AO$5,AK10:AM10,AK$5:AM$5,0,1)</f>
        <v>#NAME?</v>
      </c>
      <c r="AP10" s="367" t="e">
        <f t="shared" ref="AP10:AP63" ca="1" si="30">_xlfn.FORECAST.ETS(AP$5,AK10:AM10,AK$5:AM$5,0,1)</f>
        <v>#NAME?</v>
      </c>
      <c r="AQ10" s="367" t="e">
        <f t="shared" ref="AQ10:AQ63" ca="1" si="31">AN10+_xlfn.FORECAST.ETS.CONFINT(AN$5,AK10:AM10,AK$5:AM$5,0.8,0)</f>
        <v>#NAME?</v>
      </c>
      <c r="AR10" s="367" t="e">
        <f t="shared" ref="AR10:AR63" ca="1" si="32">AO10+_xlfn.FORECAST.ETS.CONFINT(AO$5,AK10:AM10,AK$5:AM$5,0.8,0)</f>
        <v>#NAME?</v>
      </c>
      <c r="AS10" s="367" t="e">
        <f t="shared" ref="AS10:AS63" ca="1" si="33">AP10+_xlfn.FORECAST.ETS.CONFINT(AP$5,AK10:AM10,AK$5:AM$5,0.8,0)</f>
        <v>#NAME?</v>
      </c>
      <c r="AT10" s="489">
        <f>'(E1) Vlerësimi i burimeve'!O10</f>
        <v>40309.642399999997</v>
      </c>
      <c r="AU10" s="490" t="e">
        <f t="shared" ca="1" si="20"/>
        <v>#NAME?</v>
      </c>
      <c r="AV10" s="489">
        <f>'(E1) Vlerësimi i burimeve'!X10</f>
        <v>39934.180570640005</v>
      </c>
      <c r="AW10" s="490" t="e">
        <f t="shared" ca="1" si="21"/>
        <v>#NAME?</v>
      </c>
      <c r="AX10" s="489">
        <f>'(E1) Vlerësimi i burimeve'!AG10</f>
        <v>39345.520980028858</v>
      </c>
      <c r="AY10" s="490" t="e">
        <f t="shared" ca="1" si="22"/>
        <v>#NAME?</v>
      </c>
      <c r="AZ10" s="367" t="e">
        <f t="shared" ref="AZ10:AZ63" ca="1" si="34">AN10-_xlfn.FORECAST.ETS.CONFINT(AN$5,AK10:AM10,AK$5:AM$5,0.8,0)</f>
        <v>#NAME?</v>
      </c>
      <c r="BA10" s="367" t="e">
        <f t="shared" ref="BA10:BA63" ca="1" si="35">AO10-_xlfn.FORECAST.ETS.CONFINT(AO$5,AK10:AM10,AK$5:AM$5,0.8,0)</f>
        <v>#NAME?</v>
      </c>
      <c r="BB10" s="367" t="e">
        <f t="shared" ref="BB10:BB63" ca="1" si="36">AP10-_xlfn.FORECAST.ETS.CONFINT(AP$5,AK10:AM10,AK$5:AM$5,0.8,0)</f>
        <v>#NAME?</v>
      </c>
    </row>
    <row r="11" spans="1:54" s="368" customFormat="1" ht="15.75" thickBot="1">
      <c r="A11" s="397" t="str">
        <f>'(C2) Burimet viti kaluar'!C11</f>
        <v>A.1.2.1</v>
      </c>
      <c r="B11" s="619" t="e">
        <f>#REF!</f>
        <v>#REF!</v>
      </c>
      <c r="C11" s="620"/>
      <c r="D11" s="389">
        <f>'(C2) Burimet viti kaluar'!D11</f>
        <v>6440</v>
      </c>
      <c r="E11" s="390">
        <f>'(C2) Burimet viti kaluar'!E11</f>
        <v>6839</v>
      </c>
      <c r="F11" s="390">
        <f>'(C2) Burimet viti kaluar'!F11</f>
        <v>10093</v>
      </c>
      <c r="G11" s="391"/>
      <c r="H11" s="391"/>
      <c r="I11" s="391"/>
      <c r="J11" s="391"/>
      <c r="K11" s="391"/>
      <c r="L11" s="391"/>
      <c r="M11" s="391"/>
      <c r="N11" s="392">
        <v>1000</v>
      </c>
      <c r="O11" s="393">
        <f>IF(F11&lt;&gt;0,F11*(1+(SUM(G11:M11))),N11)</f>
        <v>10093</v>
      </c>
      <c r="P11" s="391"/>
      <c r="Q11" s="391">
        <v>0.02</v>
      </c>
      <c r="R11" s="391">
        <v>0.01</v>
      </c>
      <c r="S11" s="391"/>
      <c r="T11" s="391">
        <v>7.0000000000000007E-2</v>
      </c>
      <c r="U11" s="391"/>
      <c r="V11" s="391"/>
      <c r="W11" s="392"/>
      <c r="X11" s="393">
        <f>IF(O11&lt;&gt;0,O11*(1+(SUM(P11:V11))),W11)</f>
        <v>11102.300000000001</v>
      </c>
      <c r="Y11" s="391"/>
      <c r="Z11" s="391">
        <v>0.01</v>
      </c>
      <c r="AA11" s="391">
        <v>0.01</v>
      </c>
      <c r="AB11" s="391"/>
      <c r="AC11" s="391">
        <v>0.03</v>
      </c>
      <c r="AD11" s="391"/>
      <c r="AE11" s="391"/>
      <c r="AF11" s="392"/>
      <c r="AG11" s="393">
        <f>IF(X11&lt;&gt;0,X11*(1+(SUM(Y11:AE11))),AF11)</f>
        <v>11657.415000000001</v>
      </c>
      <c r="AI11" s="369" t="e">
        <f t="shared" si="24"/>
        <v>#REF!</v>
      </c>
      <c r="AJ11" s="394"/>
      <c r="AK11" s="355">
        <f t="shared" si="25"/>
        <v>6440</v>
      </c>
      <c r="AL11" s="355">
        <f t="shared" si="26"/>
        <v>6839</v>
      </c>
      <c r="AM11" s="355">
        <f t="shared" si="27"/>
        <v>10093</v>
      </c>
      <c r="AN11" s="367" t="e">
        <f t="shared" ca="1" si="28"/>
        <v>#NAME?</v>
      </c>
      <c r="AO11" s="367" t="e">
        <f t="shared" ca="1" si="29"/>
        <v>#NAME?</v>
      </c>
      <c r="AP11" s="367" t="e">
        <f t="shared" ca="1" si="30"/>
        <v>#NAME?</v>
      </c>
      <c r="AQ11" s="367" t="e">
        <f t="shared" ca="1" si="31"/>
        <v>#NAME?</v>
      </c>
      <c r="AR11" s="367" t="e">
        <f t="shared" ca="1" si="32"/>
        <v>#NAME?</v>
      </c>
      <c r="AS11" s="367" t="e">
        <f t="shared" ca="1" si="33"/>
        <v>#NAME?</v>
      </c>
      <c r="AT11" s="489">
        <f>'(E1) Vlerësimi i burimeve'!O11</f>
        <v>10093</v>
      </c>
      <c r="AU11" s="490" t="e">
        <f t="shared" ca="1" si="20"/>
        <v>#NAME?</v>
      </c>
      <c r="AV11" s="489">
        <f>'(E1) Vlerësimi i burimeve'!X11</f>
        <v>10093</v>
      </c>
      <c r="AW11" s="490" t="e">
        <f t="shared" ca="1" si="21"/>
        <v>#NAME?</v>
      </c>
      <c r="AX11" s="489">
        <f>'(E1) Vlerësimi i burimeve'!AG11</f>
        <v>10093</v>
      </c>
      <c r="AY11" s="490" t="e">
        <f t="shared" ca="1" si="22"/>
        <v>#NAME?</v>
      </c>
      <c r="AZ11" s="367" t="e">
        <f t="shared" ca="1" si="34"/>
        <v>#NAME?</v>
      </c>
      <c r="BA11" s="367" t="e">
        <f t="shared" ca="1" si="35"/>
        <v>#NAME?</v>
      </c>
      <c r="BB11" s="367" t="e">
        <f t="shared" ca="1" si="36"/>
        <v>#NAME?</v>
      </c>
    </row>
    <row r="12" spans="1:54" s="368" customFormat="1" ht="15.75" thickBot="1">
      <c r="A12" s="397" t="str">
        <f>'(C2) Burimet viti kaluar'!C12</f>
        <v>A.1.2.2</v>
      </c>
      <c r="B12" s="619" t="e">
        <f>#REF!</f>
        <v>#REF!</v>
      </c>
      <c r="C12" s="620"/>
      <c r="D12" s="390">
        <f>'(C2) Burimet viti kaluar'!D12</f>
        <v>16045</v>
      </c>
      <c r="E12" s="390">
        <f>'(C2) Burimet viti kaluar'!E12</f>
        <v>14936</v>
      </c>
      <c r="F12" s="390">
        <f>'(C2) Burimet viti kaluar'!F12</f>
        <v>28102</v>
      </c>
      <c r="G12" s="391"/>
      <c r="H12" s="391"/>
      <c r="I12" s="391"/>
      <c r="J12" s="391"/>
      <c r="K12" s="391"/>
      <c r="L12" s="391"/>
      <c r="M12" s="391"/>
      <c r="N12" s="392"/>
      <c r="O12" s="393">
        <f t="shared" ref="O12:O21" si="37">IF(F12&lt;&gt;0,F12*(1+(SUM(G12:M12))),N12)</f>
        <v>28102</v>
      </c>
      <c r="P12" s="391"/>
      <c r="Q12" s="391"/>
      <c r="R12" s="391"/>
      <c r="S12" s="391"/>
      <c r="T12" s="391"/>
      <c r="U12" s="391"/>
      <c r="V12" s="391"/>
      <c r="W12" s="392"/>
      <c r="X12" s="393">
        <f t="shared" ref="X12:X21" si="38">IF(O12&lt;&gt;0,O12*(1+(SUM(P12:V12))),W12)</f>
        <v>28102</v>
      </c>
      <c r="Y12" s="391"/>
      <c r="Z12" s="391"/>
      <c r="AA12" s="391"/>
      <c r="AB12" s="391"/>
      <c r="AC12" s="391"/>
      <c r="AD12" s="391"/>
      <c r="AE12" s="391"/>
      <c r="AF12" s="392"/>
      <c r="AG12" s="393">
        <f t="shared" ref="AG12:AG21" si="39">IF(X12&lt;&gt;0,X12*(1+(SUM(Y12:AE12))),AF12)</f>
        <v>28102</v>
      </c>
      <c r="AI12" s="369" t="e">
        <f t="shared" si="24"/>
        <v>#REF!</v>
      </c>
      <c r="AJ12" s="394"/>
      <c r="AK12" s="355">
        <f t="shared" si="25"/>
        <v>16045</v>
      </c>
      <c r="AL12" s="355">
        <f t="shared" si="26"/>
        <v>14936</v>
      </c>
      <c r="AM12" s="355">
        <f t="shared" si="27"/>
        <v>28102</v>
      </c>
      <c r="AN12" s="367" t="e">
        <f t="shared" ca="1" si="28"/>
        <v>#NAME?</v>
      </c>
      <c r="AO12" s="367" t="e">
        <f t="shared" ca="1" si="29"/>
        <v>#NAME?</v>
      </c>
      <c r="AP12" s="367" t="e">
        <f t="shared" ca="1" si="30"/>
        <v>#NAME?</v>
      </c>
      <c r="AQ12" s="367" t="e">
        <f t="shared" ca="1" si="31"/>
        <v>#NAME?</v>
      </c>
      <c r="AR12" s="367" t="e">
        <f t="shared" ca="1" si="32"/>
        <v>#NAME?</v>
      </c>
      <c r="AS12" s="367" t="e">
        <f t="shared" ca="1" si="33"/>
        <v>#NAME?</v>
      </c>
      <c r="AT12" s="489">
        <f>'(E1) Vlerësimi i burimeve'!O12</f>
        <v>27011.642400000001</v>
      </c>
      <c r="AU12" s="490" t="e">
        <f t="shared" ca="1" si="20"/>
        <v>#NAME?</v>
      </c>
      <c r="AV12" s="489">
        <f>'(E1) Vlerësimi i burimeve'!X12</f>
        <v>26636.180570640001</v>
      </c>
      <c r="AW12" s="490" t="e">
        <f t="shared" ca="1" si="21"/>
        <v>#NAME?</v>
      </c>
      <c r="AX12" s="489">
        <f>'(E1) Vlerësimi i burimeve'!AG12</f>
        <v>26047.520980028858</v>
      </c>
      <c r="AY12" s="490" t="e">
        <f t="shared" ca="1" si="22"/>
        <v>#NAME?</v>
      </c>
      <c r="AZ12" s="367" t="e">
        <f t="shared" ca="1" si="34"/>
        <v>#NAME?</v>
      </c>
      <c r="BA12" s="367" t="e">
        <f t="shared" ca="1" si="35"/>
        <v>#NAME?</v>
      </c>
      <c r="BB12" s="367" t="e">
        <f t="shared" ca="1" si="36"/>
        <v>#NAME?</v>
      </c>
    </row>
    <row r="13" spans="1:54" s="368" customFormat="1" ht="15.75" thickBot="1">
      <c r="A13" s="397" t="str">
        <f>'(C2) Burimet viti kaluar'!C13</f>
        <v>A.1.2.3</v>
      </c>
      <c r="B13" s="619" t="e">
        <f>#REF!</f>
        <v>#REF!</v>
      </c>
      <c r="C13" s="620"/>
      <c r="D13" s="390">
        <f>'(C2) Burimet viti kaluar'!D13</f>
        <v>95</v>
      </c>
      <c r="E13" s="390">
        <f>'(C2) Burimet viti kaluar'!E13</f>
        <v>2717</v>
      </c>
      <c r="F13" s="390">
        <f>'(C2) Burimet viti kaluar'!F13</f>
        <v>3205</v>
      </c>
      <c r="G13" s="391"/>
      <c r="H13" s="391"/>
      <c r="I13" s="391"/>
      <c r="J13" s="391"/>
      <c r="K13" s="391"/>
      <c r="L13" s="391"/>
      <c r="M13" s="391"/>
      <c r="N13" s="392"/>
      <c r="O13" s="393">
        <f t="shared" si="37"/>
        <v>3205</v>
      </c>
      <c r="P13" s="391"/>
      <c r="Q13" s="391"/>
      <c r="R13" s="391"/>
      <c r="S13" s="391"/>
      <c r="T13" s="391"/>
      <c r="U13" s="391"/>
      <c r="V13" s="391"/>
      <c r="W13" s="392"/>
      <c r="X13" s="393">
        <f t="shared" si="38"/>
        <v>3205</v>
      </c>
      <c r="Y13" s="391"/>
      <c r="Z13" s="391"/>
      <c r="AA13" s="391"/>
      <c r="AB13" s="391"/>
      <c r="AC13" s="391"/>
      <c r="AD13" s="391"/>
      <c r="AE13" s="391"/>
      <c r="AF13" s="392"/>
      <c r="AG13" s="393">
        <f t="shared" si="39"/>
        <v>3205</v>
      </c>
      <c r="AI13" s="369" t="e">
        <f t="shared" si="24"/>
        <v>#REF!</v>
      </c>
      <c r="AJ13" s="394"/>
      <c r="AK13" s="355">
        <f t="shared" si="25"/>
        <v>95</v>
      </c>
      <c r="AL13" s="355">
        <f t="shared" si="26"/>
        <v>2717</v>
      </c>
      <c r="AM13" s="355">
        <f t="shared" si="27"/>
        <v>3205</v>
      </c>
      <c r="AN13" s="367" t="e">
        <f t="shared" ca="1" si="28"/>
        <v>#NAME?</v>
      </c>
      <c r="AO13" s="367" t="e">
        <f t="shared" ca="1" si="29"/>
        <v>#NAME?</v>
      </c>
      <c r="AP13" s="367" t="e">
        <f t="shared" ca="1" si="30"/>
        <v>#NAME?</v>
      </c>
      <c r="AQ13" s="367" t="e">
        <f t="shared" ca="1" si="31"/>
        <v>#NAME?</v>
      </c>
      <c r="AR13" s="367" t="e">
        <f t="shared" ca="1" si="32"/>
        <v>#NAME?</v>
      </c>
      <c r="AS13" s="367" t="e">
        <f t="shared" ca="1" si="33"/>
        <v>#NAME?</v>
      </c>
      <c r="AT13" s="489">
        <f>'(E1) Vlerësimi i burimeve'!O13</f>
        <v>3205</v>
      </c>
      <c r="AU13" s="490" t="e">
        <f t="shared" ca="1" si="20"/>
        <v>#NAME?</v>
      </c>
      <c r="AV13" s="489">
        <f>'(E1) Vlerësimi i burimeve'!X13</f>
        <v>3205</v>
      </c>
      <c r="AW13" s="490" t="e">
        <f t="shared" ca="1" si="21"/>
        <v>#NAME?</v>
      </c>
      <c r="AX13" s="489">
        <f>'(E1) Vlerësimi i burimeve'!AG13</f>
        <v>3205</v>
      </c>
      <c r="AY13" s="490" t="e">
        <f t="shared" ca="1" si="22"/>
        <v>#NAME?</v>
      </c>
      <c r="AZ13" s="367" t="e">
        <f t="shared" ca="1" si="34"/>
        <v>#NAME?</v>
      </c>
      <c r="BA13" s="367" t="e">
        <f t="shared" ca="1" si="35"/>
        <v>#NAME?</v>
      </c>
      <c r="BB13" s="367" t="e">
        <f t="shared" ca="1" si="36"/>
        <v>#NAME?</v>
      </c>
    </row>
    <row r="14" spans="1:54" s="368" customFormat="1" ht="15.75" thickBot="1">
      <c r="A14" s="397" t="str">
        <f>'(C2) Burimet viti kaluar'!C14</f>
        <v>A.1.2.4</v>
      </c>
      <c r="B14" s="619" t="e">
        <f>#REF!</f>
        <v>#REF!</v>
      </c>
      <c r="C14" s="620"/>
      <c r="D14" s="390">
        <f>'(C2) Burimet viti kaluar'!D14</f>
        <v>0</v>
      </c>
      <c r="E14" s="390">
        <f>'(C2) Burimet viti kaluar'!E14</f>
        <v>0</v>
      </c>
      <c r="F14" s="390">
        <f>'(C2) Burimet viti kaluar'!F14</f>
        <v>0</v>
      </c>
      <c r="G14" s="391">
        <v>0.02</v>
      </c>
      <c r="H14" s="391"/>
      <c r="I14" s="391"/>
      <c r="J14" s="391"/>
      <c r="K14" s="391">
        <v>0.1</v>
      </c>
      <c r="L14" s="391"/>
      <c r="M14" s="391"/>
      <c r="N14" s="392"/>
      <c r="O14" s="393">
        <f t="shared" si="37"/>
        <v>0</v>
      </c>
      <c r="P14" s="391">
        <v>0.02</v>
      </c>
      <c r="Q14" s="391"/>
      <c r="R14" s="391"/>
      <c r="S14" s="391"/>
      <c r="T14" s="391">
        <v>0.05</v>
      </c>
      <c r="U14" s="391">
        <v>0.2</v>
      </c>
      <c r="V14" s="391"/>
      <c r="W14" s="392"/>
      <c r="X14" s="393">
        <f t="shared" si="38"/>
        <v>0</v>
      </c>
      <c r="Y14" s="391"/>
      <c r="Z14" s="391">
        <v>0.02</v>
      </c>
      <c r="AA14" s="391"/>
      <c r="AB14" s="391"/>
      <c r="AC14" s="391">
        <v>0.05</v>
      </c>
      <c r="AD14" s="391"/>
      <c r="AE14" s="391"/>
      <c r="AF14" s="392"/>
      <c r="AG14" s="393">
        <f t="shared" si="39"/>
        <v>0</v>
      </c>
      <c r="AI14" s="369" t="e">
        <f t="shared" si="24"/>
        <v>#REF!</v>
      </c>
      <c r="AJ14" s="394"/>
      <c r="AK14" s="355">
        <f t="shared" si="25"/>
        <v>0</v>
      </c>
      <c r="AL14" s="355">
        <f t="shared" si="26"/>
        <v>0</v>
      </c>
      <c r="AM14" s="355">
        <f t="shared" si="27"/>
        <v>0</v>
      </c>
      <c r="AN14" s="367" t="e">
        <f t="shared" ca="1" si="28"/>
        <v>#NAME?</v>
      </c>
      <c r="AO14" s="367" t="e">
        <f t="shared" ca="1" si="29"/>
        <v>#NAME?</v>
      </c>
      <c r="AP14" s="367" t="e">
        <f t="shared" ca="1" si="30"/>
        <v>#NAME?</v>
      </c>
      <c r="AQ14" s="367" t="e">
        <f t="shared" ca="1" si="31"/>
        <v>#NAME?</v>
      </c>
      <c r="AR14" s="367" t="e">
        <f t="shared" ca="1" si="32"/>
        <v>#NAME?</v>
      </c>
      <c r="AS14" s="367" t="e">
        <f t="shared" ca="1" si="33"/>
        <v>#NAME?</v>
      </c>
      <c r="AT14" s="489">
        <f>'(E1) Vlerësimi i burimeve'!O14</f>
        <v>0</v>
      </c>
      <c r="AU14" s="490" t="e">
        <f t="shared" ca="1" si="20"/>
        <v>#NAME?</v>
      </c>
      <c r="AV14" s="489">
        <f>'(E1) Vlerësimi i burimeve'!X14</f>
        <v>0</v>
      </c>
      <c r="AW14" s="490" t="e">
        <f t="shared" ca="1" si="21"/>
        <v>#NAME?</v>
      </c>
      <c r="AX14" s="489">
        <f>'(E1) Vlerësimi i burimeve'!AG14</f>
        <v>0</v>
      </c>
      <c r="AY14" s="490" t="e">
        <f t="shared" ca="1" si="22"/>
        <v>#NAME?</v>
      </c>
      <c r="AZ14" s="367" t="e">
        <f t="shared" ca="1" si="34"/>
        <v>#NAME?</v>
      </c>
      <c r="BA14" s="367" t="e">
        <f t="shared" ca="1" si="35"/>
        <v>#NAME?</v>
      </c>
      <c r="BB14" s="367" t="e">
        <f t="shared" ca="1" si="36"/>
        <v>#NAME?</v>
      </c>
    </row>
    <row r="15" spans="1:54" s="386" customFormat="1" ht="15.75" thickBot="1">
      <c r="A15" s="387" t="str">
        <f>'(C2) Burimet viti kaluar'!C15</f>
        <v>A.1.3</v>
      </c>
      <c r="B15" s="387" t="e">
        <f>#REF!</f>
        <v>#REF!</v>
      </c>
      <c r="C15" s="388"/>
      <c r="D15" s="390">
        <f>'(C2) Burimet viti kaluar'!D15</f>
        <v>0</v>
      </c>
      <c r="E15" s="390">
        <f>'(C2) Burimet viti kaluar'!E15</f>
        <v>0</v>
      </c>
      <c r="F15" s="390">
        <f>'(C2) Burimet viti kaluar'!F15</f>
        <v>0</v>
      </c>
      <c r="G15" s="391"/>
      <c r="H15" s="391"/>
      <c r="I15" s="391"/>
      <c r="J15" s="391"/>
      <c r="K15" s="391"/>
      <c r="L15" s="391"/>
      <c r="M15" s="391"/>
      <c r="N15" s="392"/>
      <c r="O15" s="393">
        <f t="shared" si="37"/>
        <v>0</v>
      </c>
      <c r="P15" s="391"/>
      <c r="Q15" s="391"/>
      <c r="R15" s="391"/>
      <c r="S15" s="391"/>
      <c r="T15" s="391"/>
      <c r="U15" s="391"/>
      <c r="V15" s="391"/>
      <c r="W15" s="392"/>
      <c r="X15" s="393">
        <f t="shared" si="38"/>
        <v>0</v>
      </c>
      <c r="Y15" s="391"/>
      <c r="Z15" s="391"/>
      <c r="AA15" s="391"/>
      <c r="AB15" s="391"/>
      <c r="AC15" s="391"/>
      <c r="AD15" s="391"/>
      <c r="AE15" s="391"/>
      <c r="AF15" s="392"/>
      <c r="AG15" s="393">
        <f t="shared" si="39"/>
        <v>0</v>
      </c>
      <c r="AI15" s="369" t="e">
        <f t="shared" si="24"/>
        <v>#REF!</v>
      </c>
      <c r="AJ15" s="394"/>
      <c r="AK15" s="355">
        <f t="shared" si="25"/>
        <v>0</v>
      </c>
      <c r="AL15" s="355">
        <f t="shared" si="26"/>
        <v>0</v>
      </c>
      <c r="AM15" s="355">
        <f t="shared" si="27"/>
        <v>0</v>
      </c>
      <c r="AN15" s="367" t="e">
        <f t="shared" ca="1" si="28"/>
        <v>#NAME?</v>
      </c>
      <c r="AO15" s="367" t="e">
        <f t="shared" ca="1" si="29"/>
        <v>#NAME?</v>
      </c>
      <c r="AP15" s="367" t="e">
        <f t="shared" ca="1" si="30"/>
        <v>#NAME?</v>
      </c>
      <c r="AQ15" s="367" t="e">
        <f t="shared" ca="1" si="31"/>
        <v>#NAME?</v>
      </c>
      <c r="AR15" s="367" t="e">
        <f t="shared" ca="1" si="32"/>
        <v>#NAME?</v>
      </c>
      <c r="AS15" s="367" t="e">
        <f t="shared" ca="1" si="33"/>
        <v>#NAME?</v>
      </c>
      <c r="AT15" s="489">
        <f>'(E1) Vlerësimi i burimeve'!O15</f>
        <v>0</v>
      </c>
      <c r="AU15" s="490" t="e">
        <f t="shared" ca="1" si="20"/>
        <v>#NAME?</v>
      </c>
      <c r="AV15" s="489">
        <f>'(E1) Vlerësimi i burimeve'!X15</f>
        <v>0</v>
      </c>
      <c r="AW15" s="490" t="e">
        <f t="shared" ca="1" si="21"/>
        <v>#NAME?</v>
      </c>
      <c r="AX15" s="489">
        <f>'(E1) Vlerësimi i burimeve'!AG15</f>
        <v>0</v>
      </c>
      <c r="AY15" s="490" t="e">
        <f t="shared" ca="1" si="22"/>
        <v>#NAME?</v>
      </c>
      <c r="AZ15" s="367" t="e">
        <f t="shared" ca="1" si="34"/>
        <v>#NAME?</v>
      </c>
      <c r="BA15" s="367" t="e">
        <f t="shared" ca="1" si="35"/>
        <v>#NAME?</v>
      </c>
      <c r="BB15" s="367" t="e">
        <f t="shared" ca="1" si="36"/>
        <v>#NAME?</v>
      </c>
    </row>
    <row r="16" spans="1:54" s="386" customFormat="1" ht="15.75" thickBot="1">
      <c r="A16" s="387" t="str">
        <f>'(C2) Burimet viti kaluar'!C16</f>
        <v>A.1.4</v>
      </c>
      <c r="B16" s="387" t="e">
        <f>#REF!</f>
        <v>#REF!</v>
      </c>
      <c r="C16" s="388"/>
      <c r="D16" s="390">
        <f>'(C2) Burimet viti kaluar'!D16</f>
        <v>1516</v>
      </c>
      <c r="E16" s="390">
        <f>'(C2) Burimet viti kaluar'!E16</f>
        <v>3278</v>
      </c>
      <c r="F16" s="390">
        <f>'(C2) Burimet viti kaluar'!F16</f>
        <v>3610</v>
      </c>
      <c r="G16" s="391"/>
      <c r="H16" s="391"/>
      <c r="I16" s="391"/>
      <c r="J16" s="391"/>
      <c r="K16" s="391"/>
      <c r="L16" s="391"/>
      <c r="M16" s="391"/>
      <c r="N16" s="392"/>
      <c r="O16" s="393">
        <f t="shared" si="37"/>
        <v>3610</v>
      </c>
      <c r="P16" s="391"/>
      <c r="Q16" s="391"/>
      <c r="R16" s="391"/>
      <c r="S16" s="391"/>
      <c r="T16" s="391"/>
      <c r="U16" s="391"/>
      <c r="V16" s="391"/>
      <c r="W16" s="392"/>
      <c r="X16" s="393">
        <f t="shared" si="38"/>
        <v>3610</v>
      </c>
      <c r="Y16" s="391"/>
      <c r="Z16" s="391"/>
      <c r="AA16" s="391"/>
      <c r="AB16" s="391"/>
      <c r="AC16" s="391"/>
      <c r="AD16" s="391"/>
      <c r="AE16" s="391"/>
      <c r="AF16" s="392"/>
      <c r="AG16" s="393">
        <f t="shared" si="39"/>
        <v>3610</v>
      </c>
      <c r="AI16" s="369" t="e">
        <f t="shared" si="24"/>
        <v>#REF!</v>
      </c>
      <c r="AJ16" s="394"/>
      <c r="AK16" s="355">
        <f t="shared" si="25"/>
        <v>1516</v>
      </c>
      <c r="AL16" s="355">
        <f t="shared" si="26"/>
        <v>3278</v>
      </c>
      <c r="AM16" s="355">
        <f t="shared" si="27"/>
        <v>3610</v>
      </c>
      <c r="AN16" s="367" t="e">
        <f t="shared" ca="1" si="28"/>
        <v>#NAME?</v>
      </c>
      <c r="AO16" s="367" t="e">
        <f t="shared" ca="1" si="29"/>
        <v>#NAME?</v>
      </c>
      <c r="AP16" s="367" t="e">
        <f t="shared" ca="1" si="30"/>
        <v>#NAME?</v>
      </c>
      <c r="AQ16" s="367" t="e">
        <f t="shared" ca="1" si="31"/>
        <v>#NAME?</v>
      </c>
      <c r="AR16" s="367" t="e">
        <f t="shared" ca="1" si="32"/>
        <v>#NAME?</v>
      </c>
      <c r="AS16" s="367" t="e">
        <f t="shared" ca="1" si="33"/>
        <v>#NAME?</v>
      </c>
      <c r="AT16" s="489">
        <f>'(E1) Vlerësimi i burimeve'!O16</f>
        <v>3620.8299999999995</v>
      </c>
      <c r="AU16" s="490" t="e">
        <f t="shared" ca="1" si="20"/>
        <v>#NAME?</v>
      </c>
      <c r="AV16" s="489">
        <f>'(E1) Vlerësimi i burimeve'!X16</f>
        <v>3620.8299999999995</v>
      </c>
      <c r="AW16" s="490" t="e">
        <f t="shared" ca="1" si="21"/>
        <v>#NAME?</v>
      </c>
      <c r="AX16" s="489">
        <f>'(E1) Vlerësimi i burimeve'!AG16</f>
        <v>3620.8299999999995</v>
      </c>
      <c r="AY16" s="490" t="e">
        <f t="shared" ca="1" si="22"/>
        <v>#NAME?</v>
      </c>
      <c r="AZ16" s="367" t="e">
        <f t="shared" ca="1" si="34"/>
        <v>#NAME?</v>
      </c>
      <c r="BA16" s="367" t="e">
        <f t="shared" ca="1" si="35"/>
        <v>#NAME?</v>
      </c>
      <c r="BB16" s="367" t="e">
        <f t="shared" ca="1" si="36"/>
        <v>#NAME?</v>
      </c>
    </row>
    <row r="17" spans="1:54" s="386" customFormat="1" ht="15.75" thickBot="1">
      <c r="A17" s="387" t="str">
        <f>'(C2) Burimet viti kaluar'!C17</f>
        <v>A.1.5</v>
      </c>
      <c r="B17" s="387" t="e">
        <f>#REF!</f>
        <v>#REF!</v>
      </c>
      <c r="C17" s="388"/>
      <c r="D17" s="390">
        <f>'(C2) Burimet viti kaluar'!D17</f>
        <v>416</v>
      </c>
      <c r="E17" s="390">
        <f>'(C2) Burimet viti kaluar'!E17</f>
        <v>452</v>
      </c>
      <c r="F17" s="390">
        <f>'(C2) Burimet viti kaluar'!F17</f>
        <v>660</v>
      </c>
      <c r="G17" s="391"/>
      <c r="H17" s="391"/>
      <c r="I17" s="391"/>
      <c r="J17" s="391"/>
      <c r="K17" s="391"/>
      <c r="L17" s="391"/>
      <c r="M17" s="391"/>
      <c r="N17" s="392"/>
      <c r="O17" s="393">
        <f t="shared" si="37"/>
        <v>660</v>
      </c>
      <c r="P17" s="391"/>
      <c r="Q17" s="391"/>
      <c r="R17" s="391"/>
      <c r="S17" s="391"/>
      <c r="T17" s="391"/>
      <c r="U17" s="391"/>
      <c r="V17" s="391"/>
      <c r="W17" s="392"/>
      <c r="X17" s="393">
        <f t="shared" si="38"/>
        <v>660</v>
      </c>
      <c r="Y17" s="391"/>
      <c r="Z17" s="391"/>
      <c r="AA17" s="391"/>
      <c r="AB17" s="391"/>
      <c r="AC17" s="391"/>
      <c r="AD17" s="391"/>
      <c r="AE17" s="391"/>
      <c r="AF17" s="392"/>
      <c r="AG17" s="393">
        <f t="shared" si="39"/>
        <v>660</v>
      </c>
      <c r="AI17" s="369" t="e">
        <f t="shared" si="24"/>
        <v>#REF!</v>
      </c>
      <c r="AJ17" s="394"/>
      <c r="AK17" s="355">
        <f t="shared" si="25"/>
        <v>416</v>
      </c>
      <c r="AL17" s="355">
        <f t="shared" si="26"/>
        <v>452</v>
      </c>
      <c r="AM17" s="355">
        <f t="shared" si="27"/>
        <v>660</v>
      </c>
      <c r="AN17" s="367" t="e">
        <f t="shared" ca="1" si="28"/>
        <v>#NAME?</v>
      </c>
      <c r="AO17" s="367" t="e">
        <f t="shared" ca="1" si="29"/>
        <v>#NAME?</v>
      </c>
      <c r="AP17" s="367" t="e">
        <f t="shared" ca="1" si="30"/>
        <v>#NAME?</v>
      </c>
      <c r="AQ17" s="367" t="e">
        <f t="shared" ca="1" si="31"/>
        <v>#NAME?</v>
      </c>
      <c r="AR17" s="367" t="e">
        <f t="shared" ca="1" si="32"/>
        <v>#NAME?</v>
      </c>
      <c r="AS17" s="367" t="e">
        <f t="shared" ca="1" si="33"/>
        <v>#NAME?</v>
      </c>
      <c r="AT17" s="489">
        <f>'(E1) Vlerësimi i burimeve'!O17</f>
        <v>660</v>
      </c>
      <c r="AU17" s="490" t="e">
        <f t="shared" ca="1" si="20"/>
        <v>#NAME?</v>
      </c>
      <c r="AV17" s="489">
        <f>'(E1) Vlerësimi i burimeve'!X17</f>
        <v>660</v>
      </c>
      <c r="AW17" s="490" t="e">
        <f t="shared" ca="1" si="21"/>
        <v>#NAME?</v>
      </c>
      <c r="AX17" s="489">
        <f>'(E1) Vlerësimi i burimeve'!AG17</f>
        <v>660</v>
      </c>
      <c r="AY17" s="490" t="e">
        <f t="shared" ca="1" si="22"/>
        <v>#NAME?</v>
      </c>
      <c r="AZ17" s="367" t="e">
        <f t="shared" ca="1" si="34"/>
        <v>#NAME?</v>
      </c>
      <c r="BA17" s="367" t="e">
        <f t="shared" ca="1" si="35"/>
        <v>#NAME?</v>
      </c>
      <c r="BB17" s="367" t="e">
        <f t="shared" ca="1" si="36"/>
        <v>#NAME?</v>
      </c>
    </row>
    <row r="18" spans="1:54" s="386" customFormat="1" ht="15.75" thickBot="1">
      <c r="A18" s="387" t="str">
        <f>'(C2) Burimet viti kaluar'!C18</f>
        <v>A.1.6</v>
      </c>
      <c r="B18" s="387" t="e">
        <f>#REF!</f>
        <v>#REF!</v>
      </c>
      <c r="C18" s="388"/>
      <c r="D18" s="390">
        <f>'(C2) Burimet viti kaluar'!D18</f>
        <v>0</v>
      </c>
      <c r="E18" s="390">
        <f>'(C2) Burimet viti kaluar'!E18</f>
        <v>0</v>
      </c>
      <c r="F18" s="390">
        <f>'(C2) Burimet viti kaluar'!F18</f>
        <v>386</v>
      </c>
      <c r="G18" s="391"/>
      <c r="H18" s="391"/>
      <c r="I18" s="391"/>
      <c r="J18" s="391"/>
      <c r="K18" s="391"/>
      <c r="L18" s="391"/>
      <c r="M18" s="391"/>
      <c r="N18" s="392"/>
      <c r="O18" s="393">
        <f t="shared" si="37"/>
        <v>386</v>
      </c>
      <c r="P18" s="391"/>
      <c r="Q18" s="391"/>
      <c r="R18" s="391"/>
      <c r="S18" s="391"/>
      <c r="T18" s="391"/>
      <c r="U18" s="391"/>
      <c r="V18" s="391"/>
      <c r="W18" s="392"/>
      <c r="X18" s="393">
        <f t="shared" si="38"/>
        <v>386</v>
      </c>
      <c r="Y18" s="391"/>
      <c r="Z18" s="391"/>
      <c r="AA18" s="391"/>
      <c r="AB18" s="391"/>
      <c r="AC18" s="391"/>
      <c r="AD18" s="391"/>
      <c r="AE18" s="391"/>
      <c r="AF18" s="392"/>
      <c r="AG18" s="393">
        <f t="shared" si="39"/>
        <v>386</v>
      </c>
      <c r="AI18" s="369" t="e">
        <f t="shared" si="24"/>
        <v>#REF!</v>
      </c>
      <c r="AJ18" s="394"/>
      <c r="AK18" s="355">
        <f t="shared" si="25"/>
        <v>0</v>
      </c>
      <c r="AL18" s="355">
        <f t="shared" si="26"/>
        <v>0</v>
      </c>
      <c r="AM18" s="355">
        <f t="shared" si="27"/>
        <v>386</v>
      </c>
      <c r="AN18" s="367" t="e">
        <f t="shared" ca="1" si="28"/>
        <v>#NAME?</v>
      </c>
      <c r="AO18" s="367" t="e">
        <f t="shared" ca="1" si="29"/>
        <v>#NAME?</v>
      </c>
      <c r="AP18" s="367" t="e">
        <f t="shared" ca="1" si="30"/>
        <v>#NAME?</v>
      </c>
      <c r="AQ18" s="367" t="e">
        <f t="shared" ca="1" si="31"/>
        <v>#NAME?</v>
      </c>
      <c r="AR18" s="367" t="e">
        <f t="shared" ca="1" si="32"/>
        <v>#NAME?</v>
      </c>
      <c r="AS18" s="367" t="e">
        <f t="shared" ca="1" si="33"/>
        <v>#NAME?</v>
      </c>
      <c r="AT18" s="489">
        <f>'(E1) Vlerësimi i burimeve'!O18</f>
        <v>386</v>
      </c>
      <c r="AU18" s="490" t="e">
        <f t="shared" ca="1" si="20"/>
        <v>#NAME?</v>
      </c>
      <c r="AV18" s="489">
        <f>'(E1) Vlerësimi i burimeve'!X18</f>
        <v>386</v>
      </c>
      <c r="AW18" s="490" t="e">
        <f t="shared" ca="1" si="21"/>
        <v>#NAME?</v>
      </c>
      <c r="AX18" s="489">
        <f>'(E1) Vlerësimi i burimeve'!AG18</f>
        <v>386</v>
      </c>
      <c r="AY18" s="490" t="e">
        <f t="shared" ca="1" si="22"/>
        <v>#NAME?</v>
      </c>
      <c r="AZ18" s="367" t="e">
        <f t="shared" ca="1" si="34"/>
        <v>#NAME?</v>
      </c>
      <c r="BA18" s="367" t="e">
        <f t="shared" ca="1" si="35"/>
        <v>#NAME?</v>
      </c>
      <c r="BB18" s="367" t="e">
        <f t="shared" ca="1" si="36"/>
        <v>#NAME?</v>
      </c>
    </row>
    <row r="19" spans="1:54" s="386" customFormat="1" ht="15.75" thickBot="1">
      <c r="A19" s="387" t="str">
        <f>'(C2) Burimet viti kaluar'!C19</f>
        <v>A.1.7</v>
      </c>
      <c r="B19" s="387" t="e">
        <f>#REF!</f>
        <v>#REF!</v>
      </c>
      <c r="C19" s="484" t="str">
        <f>'(C2) Burimet viti kaluar'!B19</f>
        <v>aaa</v>
      </c>
      <c r="D19" s="390">
        <f>'(C2) Burimet viti kaluar'!D19</f>
        <v>0</v>
      </c>
      <c r="E19" s="390">
        <f>'(C2) Burimet viti kaluar'!E19</f>
        <v>0</v>
      </c>
      <c r="F19" s="390">
        <f>'(C2) Burimet viti kaluar'!F19</f>
        <v>0</v>
      </c>
      <c r="G19" s="391"/>
      <c r="H19" s="391"/>
      <c r="I19" s="391"/>
      <c r="J19" s="391"/>
      <c r="K19" s="391"/>
      <c r="L19" s="391"/>
      <c r="M19" s="391"/>
      <c r="N19" s="392"/>
      <c r="O19" s="393">
        <f t="shared" si="37"/>
        <v>0</v>
      </c>
      <c r="P19" s="391"/>
      <c r="Q19" s="391"/>
      <c r="R19" s="391"/>
      <c r="S19" s="391"/>
      <c r="T19" s="391"/>
      <c r="U19" s="391"/>
      <c r="V19" s="391"/>
      <c r="W19" s="392"/>
      <c r="X19" s="393">
        <f t="shared" si="38"/>
        <v>0</v>
      </c>
      <c r="Y19" s="391"/>
      <c r="Z19" s="391"/>
      <c r="AA19" s="391"/>
      <c r="AB19" s="391"/>
      <c r="AC19" s="391"/>
      <c r="AD19" s="391"/>
      <c r="AE19" s="391"/>
      <c r="AF19" s="392"/>
      <c r="AG19" s="393">
        <f t="shared" si="39"/>
        <v>0</v>
      </c>
      <c r="AI19" s="369" t="e">
        <f t="shared" si="24"/>
        <v>#REF!</v>
      </c>
      <c r="AJ19" s="394"/>
      <c r="AK19" s="355">
        <f t="shared" si="25"/>
        <v>0</v>
      </c>
      <c r="AL19" s="355">
        <f t="shared" si="26"/>
        <v>0</v>
      </c>
      <c r="AM19" s="355">
        <f t="shared" si="27"/>
        <v>0</v>
      </c>
      <c r="AN19" s="367" t="e">
        <f t="shared" ca="1" si="28"/>
        <v>#NAME?</v>
      </c>
      <c r="AO19" s="367" t="e">
        <f t="shared" ca="1" si="29"/>
        <v>#NAME?</v>
      </c>
      <c r="AP19" s="367" t="e">
        <f t="shared" ca="1" si="30"/>
        <v>#NAME?</v>
      </c>
      <c r="AQ19" s="367" t="e">
        <f t="shared" ca="1" si="31"/>
        <v>#NAME?</v>
      </c>
      <c r="AR19" s="367" t="e">
        <f t="shared" ca="1" si="32"/>
        <v>#NAME?</v>
      </c>
      <c r="AS19" s="367" t="e">
        <f t="shared" ca="1" si="33"/>
        <v>#NAME?</v>
      </c>
      <c r="AT19" s="489">
        <f>'(E1) Vlerësimi i burimeve'!O19</f>
        <v>0</v>
      </c>
      <c r="AU19" s="490" t="e">
        <f t="shared" ca="1" si="20"/>
        <v>#NAME?</v>
      </c>
      <c r="AV19" s="489">
        <f>'(E1) Vlerësimi i burimeve'!X19</f>
        <v>0</v>
      </c>
      <c r="AW19" s="490" t="e">
        <f t="shared" ca="1" si="21"/>
        <v>#NAME?</v>
      </c>
      <c r="AX19" s="489">
        <f>'(E1) Vlerësimi i burimeve'!AG19</f>
        <v>0</v>
      </c>
      <c r="AY19" s="490" t="e">
        <f t="shared" ca="1" si="22"/>
        <v>#NAME?</v>
      </c>
      <c r="AZ19" s="367" t="e">
        <f t="shared" ca="1" si="34"/>
        <v>#NAME?</v>
      </c>
      <c r="BA19" s="367" t="e">
        <f t="shared" ca="1" si="35"/>
        <v>#NAME?</v>
      </c>
      <c r="BB19" s="367" t="e">
        <f t="shared" ca="1" si="36"/>
        <v>#NAME?</v>
      </c>
    </row>
    <row r="20" spans="1:54" s="386" customFormat="1" ht="15.75" thickBot="1">
      <c r="A20" s="387" t="str">
        <f>'(C2) Burimet viti kaluar'!C20</f>
        <v>A.1.8</v>
      </c>
      <c r="B20" s="387" t="e">
        <f>#REF!</f>
        <v>#REF!</v>
      </c>
      <c r="C20" s="484" t="str">
        <f>'(C2) Burimet viti kaluar'!B20</f>
        <v>bbb</v>
      </c>
      <c r="D20" s="390">
        <f>'(C2) Burimet viti kaluar'!D20</f>
        <v>0</v>
      </c>
      <c r="E20" s="390">
        <f>'(C2) Burimet viti kaluar'!E20</f>
        <v>0</v>
      </c>
      <c r="F20" s="390">
        <f>'(C2) Burimet viti kaluar'!F20</f>
        <v>0</v>
      </c>
      <c r="G20" s="391"/>
      <c r="H20" s="391"/>
      <c r="I20" s="391"/>
      <c r="J20" s="391"/>
      <c r="K20" s="391"/>
      <c r="L20" s="391"/>
      <c r="M20" s="391"/>
      <c r="N20" s="392"/>
      <c r="O20" s="393">
        <f t="shared" si="37"/>
        <v>0</v>
      </c>
      <c r="P20" s="391"/>
      <c r="Q20" s="391"/>
      <c r="R20" s="391"/>
      <c r="S20" s="391"/>
      <c r="T20" s="391"/>
      <c r="U20" s="391"/>
      <c r="V20" s="391"/>
      <c r="W20" s="392"/>
      <c r="X20" s="393">
        <f t="shared" si="38"/>
        <v>0</v>
      </c>
      <c r="Y20" s="391"/>
      <c r="Z20" s="391"/>
      <c r="AA20" s="391"/>
      <c r="AB20" s="391"/>
      <c r="AC20" s="391"/>
      <c r="AD20" s="391"/>
      <c r="AE20" s="391"/>
      <c r="AF20" s="392"/>
      <c r="AG20" s="393">
        <f t="shared" si="39"/>
        <v>0</v>
      </c>
      <c r="AI20" s="369" t="e">
        <f t="shared" si="24"/>
        <v>#REF!</v>
      </c>
      <c r="AJ20" s="394"/>
      <c r="AK20" s="355">
        <f t="shared" si="25"/>
        <v>0</v>
      </c>
      <c r="AL20" s="355">
        <f t="shared" si="26"/>
        <v>0</v>
      </c>
      <c r="AM20" s="355">
        <f t="shared" si="27"/>
        <v>0</v>
      </c>
      <c r="AN20" s="367" t="e">
        <f t="shared" ca="1" si="28"/>
        <v>#NAME?</v>
      </c>
      <c r="AO20" s="367" t="e">
        <f t="shared" ca="1" si="29"/>
        <v>#NAME?</v>
      </c>
      <c r="AP20" s="367" t="e">
        <f t="shared" ca="1" si="30"/>
        <v>#NAME?</v>
      </c>
      <c r="AQ20" s="367" t="e">
        <f t="shared" ca="1" si="31"/>
        <v>#NAME?</v>
      </c>
      <c r="AR20" s="367" t="e">
        <f t="shared" ca="1" si="32"/>
        <v>#NAME?</v>
      </c>
      <c r="AS20" s="367" t="e">
        <f t="shared" ca="1" si="33"/>
        <v>#NAME?</v>
      </c>
      <c r="AT20" s="489">
        <f>'(E1) Vlerësimi i burimeve'!O20</f>
        <v>0</v>
      </c>
      <c r="AU20" s="490" t="e">
        <f t="shared" ca="1" si="20"/>
        <v>#NAME?</v>
      </c>
      <c r="AV20" s="489">
        <f>'(E1) Vlerësimi i burimeve'!X20</f>
        <v>0</v>
      </c>
      <c r="AW20" s="490" t="e">
        <f t="shared" ca="1" si="21"/>
        <v>#NAME?</v>
      </c>
      <c r="AX20" s="489">
        <f>'(E1) Vlerësimi i burimeve'!AG20</f>
        <v>0</v>
      </c>
      <c r="AY20" s="490" t="e">
        <f t="shared" ca="1" si="22"/>
        <v>#NAME?</v>
      </c>
      <c r="AZ20" s="367" t="e">
        <f t="shared" ca="1" si="34"/>
        <v>#NAME?</v>
      </c>
      <c r="BA20" s="367" t="e">
        <f t="shared" ca="1" si="35"/>
        <v>#NAME?</v>
      </c>
      <c r="BB20" s="367" t="e">
        <f t="shared" ca="1" si="36"/>
        <v>#NAME?</v>
      </c>
    </row>
    <row r="21" spans="1:54" s="386" customFormat="1" ht="15.75" thickBot="1">
      <c r="A21" s="387" t="str">
        <f>'(C2) Burimet viti kaluar'!C21</f>
        <v>A.1.9</v>
      </c>
      <c r="B21" s="387" t="e">
        <f>#REF!</f>
        <v>#REF!</v>
      </c>
      <c r="C21" s="484" t="str">
        <f>'(C2) Burimet viti kaluar'!B21</f>
        <v>ccc</v>
      </c>
      <c r="D21" s="390">
        <f>'(C2) Burimet viti kaluar'!D21</f>
        <v>0</v>
      </c>
      <c r="E21" s="390">
        <f>'(C2) Burimet viti kaluar'!E21</f>
        <v>0</v>
      </c>
      <c r="F21" s="390">
        <f>'(C2) Burimet viti kaluar'!F21</f>
        <v>0</v>
      </c>
      <c r="G21" s="391"/>
      <c r="H21" s="391"/>
      <c r="I21" s="391"/>
      <c r="J21" s="391"/>
      <c r="K21" s="391"/>
      <c r="L21" s="391"/>
      <c r="M21" s="391"/>
      <c r="N21" s="392"/>
      <c r="O21" s="393">
        <f t="shared" si="37"/>
        <v>0</v>
      </c>
      <c r="P21" s="391"/>
      <c r="Q21" s="391"/>
      <c r="R21" s="391"/>
      <c r="S21" s="391"/>
      <c r="T21" s="391"/>
      <c r="U21" s="391"/>
      <c r="V21" s="391"/>
      <c r="W21" s="392"/>
      <c r="X21" s="393">
        <f t="shared" si="38"/>
        <v>0</v>
      </c>
      <c r="Y21" s="391"/>
      <c r="Z21" s="391"/>
      <c r="AA21" s="391"/>
      <c r="AB21" s="391"/>
      <c r="AC21" s="391"/>
      <c r="AD21" s="391"/>
      <c r="AE21" s="391"/>
      <c r="AF21" s="392"/>
      <c r="AG21" s="393">
        <f t="shared" si="39"/>
        <v>0</v>
      </c>
      <c r="AI21" s="369" t="e">
        <f t="shared" si="24"/>
        <v>#REF!</v>
      </c>
      <c r="AJ21" s="394"/>
      <c r="AK21" s="355">
        <f t="shared" si="25"/>
        <v>0</v>
      </c>
      <c r="AL21" s="355">
        <f t="shared" si="26"/>
        <v>0</v>
      </c>
      <c r="AM21" s="355">
        <f t="shared" si="27"/>
        <v>0</v>
      </c>
      <c r="AN21" s="367" t="e">
        <f t="shared" ca="1" si="28"/>
        <v>#NAME?</v>
      </c>
      <c r="AO21" s="367" t="e">
        <f t="shared" ca="1" si="29"/>
        <v>#NAME?</v>
      </c>
      <c r="AP21" s="367" t="e">
        <f t="shared" ca="1" si="30"/>
        <v>#NAME?</v>
      </c>
      <c r="AQ21" s="367" t="e">
        <f t="shared" ca="1" si="31"/>
        <v>#NAME?</v>
      </c>
      <c r="AR21" s="367" t="e">
        <f t="shared" ca="1" si="32"/>
        <v>#NAME?</v>
      </c>
      <c r="AS21" s="367" t="e">
        <f t="shared" ca="1" si="33"/>
        <v>#NAME?</v>
      </c>
      <c r="AT21" s="489">
        <f>'(E1) Vlerësimi i burimeve'!O21</f>
        <v>0</v>
      </c>
      <c r="AU21" s="490" t="e">
        <f t="shared" ca="1" si="20"/>
        <v>#NAME?</v>
      </c>
      <c r="AV21" s="489">
        <f>'(E1) Vlerësimi i burimeve'!X21</f>
        <v>0</v>
      </c>
      <c r="AW21" s="490" t="e">
        <f t="shared" ca="1" si="21"/>
        <v>#NAME?</v>
      </c>
      <c r="AX21" s="489">
        <f>'(E1) Vlerësimi i burimeve'!AG21</f>
        <v>0</v>
      </c>
      <c r="AY21" s="490" t="e">
        <f t="shared" ca="1" si="22"/>
        <v>#NAME?</v>
      </c>
      <c r="AZ21" s="367" t="e">
        <f t="shared" ca="1" si="34"/>
        <v>#NAME?</v>
      </c>
      <c r="BA21" s="367" t="e">
        <f t="shared" ca="1" si="35"/>
        <v>#NAME?</v>
      </c>
      <c r="BB21" s="367" t="e">
        <f t="shared" ca="1" si="36"/>
        <v>#NAME?</v>
      </c>
    </row>
    <row r="22" spans="1:54" s="368" customFormat="1" ht="15.75" thickBot="1">
      <c r="A22" s="383" t="str">
        <f>'(C2) Burimet viti kaluar'!C28</f>
        <v>A.3</v>
      </c>
      <c r="B22" s="621" t="e">
        <f>#REF!</f>
        <v>#REF!</v>
      </c>
      <c r="C22" s="622"/>
      <c r="D22" s="384">
        <f>'(C2) Burimet viti kaluar'!D28</f>
        <v>11464</v>
      </c>
      <c r="E22" s="384">
        <f>'(C2) Burimet viti kaluar'!E28</f>
        <v>15704</v>
      </c>
      <c r="F22" s="384">
        <f>'(C2) Burimet viti kaluar'!F28</f>
        <v>25179</v>
      </c>
      <c r="G22" s="429"/>
      <c r="H22" s="429"/>
      <c r="I22" s="429"/>
      <c r="J22" s="429"/>
      <c r="K22" s="429"/>
      <c r="L22" s="429"/>
      <c r="M22" s="429"/>
      <c r="N22" s="429"/>
      <c r="O22" s="384">
        <f>SUM(O23:O63)-O50-O36-O32-O28-O23</f>
        <v>25719</v>
      </c>
      <c r="P22" s="429"/>
      <c r="Q22" s="429"/>
      <c r="R22" s="429"/>
      <c r="S22" s="429"/>
      <c r="T22" s="429"/>
      <c r="U22" s="429"/>
      <c r="V22" s="429"/>
      <c r="W22" s="429"/>
      <c r="X22" s="385">
        <f>SUM(X23:X63)-X50-X36-X32-X28-X23</f>
        <v>27283</v>
      </c>
      <c r="Y22" s="430"/>
      <c r="Z22" s="429"/>
      <c r="AA22" s="429"/>
      <c r="AB22" s="429"/>
      <c r="AC22" s="429"/>
      <c r="AD22" s="429"/>
      <c r="AE22" s="429"/>
      <c r="AF22" s="429"/>
      <c r="AG22" s="384">
        <f>SUM(AG23:AG63)-AG50-AG36-AG32-AG28-AG23</f>
        <v>29078.050000000007</v>
      </c>
      <c r="AH22" s="431"/>
      <c r="AI22" s="437" t="e">
        <f t="shared" si="24"/>
        <v>#REF!</v>
      </c>
      <c r="AJ22" s="438"/>
      <c r="AK22" s="433">
        <f t="shared" si="25"/>
        <v>11464</v>
      </c>
      <c r="AL22" s="433">
        <f t="shared" si="26"/>
        <v>15704</v>
      </c>
      <c r="AM22" s="433">
        <f t="shared" si="27"/>
        <v>25179</v>
      </c>
      <c r="AN22" s="434" t="e">
        <f t="shared" ca="1" si="28"/>
        <v>#NAME?</v>
      </c>
      <c r="AO22" s="434" t="e">
        <f t="shared" ca="1" si="29"/>
        <v>#NAME?</v>
      </c>
      <c r="AP22" s="434" t="e">
        <f t="shared" ca="1" si="30"/>
        <v>#NAME?</v>
      </c>
      <c r="AQ22" s="434" t="e">
        <f t="shared" ca="1" si="31"/>
        <v>#NAME?</v>
      </c>
      <c r="AR22" s="434" t="e">
        <f t="shared" ca="1" si="32"/>
        <v>#NAME?</v>
      </c>
      <c r="AS22" s="434" t="e">
        <f t="shared" ca="1" si="33"/>
        <v>#NAME?</v>
      </c>
      <c r="AT22" s="487">
        <f>'(E1) Vlerësimi i burimeve'!O31</f>
        <v>25179</v>
      </c>
      <c r="AU22" s="488" t="e">
        <f t="shared" ca="1" si="20"/>
        <v>#NAME?</v>
      </c>
      <c r="AV22" s="487">
        <f>'(E1) Vlerësimi i burimeve'!X31</f>
        <v>25179</v>
      </c>
      <c r="AW22" s="488" t="e">
        <f t="shared" ca="1" si="21"/>
        <v>#NAME?</v>
      </c>
      <c r="AX22" s="487">
        <f>'(E1) Vlerësimi i burimeve'!AG31</f>
        <v>25179</v>
      </c>
      <c r="AY22" s="488" t="e">
        <f t="shared" ca="1" si="22"/>
        <v>#NAME?</v>
      </c>
      <c r="AZ22" s="434" t="e">
        <f t="shared" ca="1" si="34"/>
        <v>#NAME?</v>
      </c>
      <c r="BA22" s="434" t="e">
        <f t="shared" ca="1" si="35"/>
        <v>#NAME?</v>
      </c>
      <c r="BB22" s="434" t="e">
        <f t="shared" ca="1" si="36"/>
        <v>#NAME?</v>
      </c>
    </row>
    <row r="23" spans="1:54" s="386" customFormat="1" ht="15.75" thickBot="1">
      <c r="A23" s="387" t="str">
        <f>'(C2) Burimet viti kaluar'!C29</f>
        <v>A.3.1</v>
      </c>
      <c r="B23" s="399" t="e">
        <f>#REF!</f>
        <v>#REF!</v>
      </c>
      <c r="C23" s="485"/>
      <c r="D23" s="397">
        <f>'(C2) Burimet viti kaluar'!D29</f>
        <v>4945</v>
      </c>
      <c r="E23" s="397">
        <f>'(C2) Burimet viti kaluar'!E29</f>
        <v>8520</v>
      </c>
      <c r="F23" s="397">
        <f>'(C2) Burimet viti kaluar'!F29</f>
        <v>11580</v>
      </c>
      <c r="G23" s="397"/>
      <c r="H23" s="400"/>
      <c r="I23" s="400"/>
      <c r="J23" s="400"/>
      <c r="K23" s="400"/>
      <c r="L23" s="400"/>
      <c r="M23" s="400"/>
      <c r="N23" s="401"/>
      <c r="O23" s="400">
        <f>SUM(O24:O26)</f>
        <v>12120</v>
      </c>
      <c r="P23" s="397"/>
      <c r="Q23" s="400"/>
      <c r="R23" s="400"/>
      <c r="S23" s="400"/>
      <c r="T23" s="400"/>
      <c r="U23" s="400"/>
      <c r="V23" s="400"/>
      <c r="W23" s="401"/>
      <c r="X23" s="400">
        <f>SUM(X24:X26)</f>
        <v>13653</v>
      </c>
      <c r="Y23" s="397"/>
      <c r="Z23" s="400"/>
      <c r="AA23" s="400"/>
      <c r="AB23" s="400"/>
      <c r="AC23" s="400"/>
      <c r="AD23" s="400"/>
      <c r="AE23" s="400"/>
      <c r="AF23" s="401"/>
      <c r="AG23" s="401">
        <f>SUM(AG24:AG26)</f>
        <v>15448.05</v>
      </c>
      <c r="AI23" s="369" t="e">
        <f t="shared" si="24"/>
        <v>#REF!</v>
      </c>
      <c r="AJ23" s="394"/>
      <c r="AK23" s="355">
        <f t="shared" si="25"/>
        <v>4945</v>
      </c>
      <c r="AL23" s="355">
        <f t="shared" si="26"/>
        <v>8520</v>
      </c>
      <c r="AM23" s="355">
        <f t="shared" si="27"/>
        <v>11580</v>
      </c>
      <c r="AN23" s="367" t="e">
        <f t="shared" ca="1" si="28"/>
        <v>#NAME?</v>
      </c>
      <c r="AO23" s="367" t="e">
        <f t="shared" ca="1" si="29"/>
        <v>#NAME?</v>
      </c>
      <c r="AP23" s="367" t="e">
        <f t="shared" ca="1" si="30"/>
        <v>#NAME?</v>
      </c>
      <c r="AQ23" s="367" t="e">
        <f t="shared" ca="1" si="31"/>
        <v>#NAME?</v>
      </c>
      <c r="AR23" s="367" t="e">
        <f t="shared" ca="1" si="32"/>
        <v>#NAME?</v>
      </c>
      <c r="AS23" s="367" t="e">
        <f t="shared" ca="1" si="33"/>
        <v>#NAME?</v>
      </c>
      <c r="AT23" s="489">
        <f>'(E1) Vlerësimi i burimeve'!O32</f>
        <v>11580</v>
      </c>
      <c r="AU23" s="490" t="e">
        <f t="shared" ca="1" si="20"/>
        <v>#NAME?</v>
      </c>
      <c r="AV23" s="489">
        <f>'(E1) Vlerësimi i burimeve'!X32</f>
        <v>11580</v>
      </c>
      <c r="AW23" s="490" t="e">
        <f t="shared" ca="1" si="21"/>
        <v>#NAME?</v>
      </c>
      <c r="AX23" s="489">
        <f>'(E1) Vlerësimi i burimeve'!AG32</f>
        <v>11580</v>
      </c>
      <c r="AY23" s="490" t="e">
        <f t="shared" ca="1" si="22"/>
        <v>#NAME?</v>
      </c>
      <c r="AZ23" s="367" t="e">
        <f t="shared" ca="1" si="34"/>
        <v>#NAME?</v>
      </c>
      <c r="BA23" s="367" t="e">
        <f t="shared" ca="1" si="35"/>
        <v>#NAME?</v>
      </c>
      <c r="BB23" s="367" t="e">
        <f t="shared" ca="1" si="36"/>
        <v>#NAME?</v>
      </c>
    </row>
    <row r="24" spans="1:54" s="368" customFormat="1" ht="15.75" thickBot="1">
      <c r="A24" s="397" t="str">
        <f>'(C2) Burimet viti kaluar'!C30</f>
        <v>A.3.1.1</v>
      </c>
      <c r="B24" s="619" t="e">
        <f>#REF!</f>
        <v>#REF!</v>
      </c>
      <c r="C24" s="620"/>
      <c r="D24" s="390">
        <f>'(C2) Burimet viti kaluar'!D30</f>
        <v>4945</v>
      </c>
      <c r="E24" s="390">
        <f>'(C2) Burimet viti kaluar'!E30</f>
        <v>3874</v>
      </c>
      <c r="F24" s="390">
        <f>'(C2) Burimet viti kaluar'!F30</f>
        <v>6180</v>
      </c>
      <c r="G24" s="617"/>
      <c r="H24" s="618"/>
      <c r="I24" s="391"/>
      <c r="J24" s="391"/>
      <c r="K24" s="391"/>
      <c r="L24" s="391"/>
      <c r="M24" s="391"/>
      <c r="N24" s="392">
        <v>4000</v>
      </c>
      <c r="O24" s="393">
        <f>IF(F24&lt;&gt;0,F24*(1+(SUM(I24:M24))),N24)</f>
        <v>6180</v>
      </c>
      <c r="P24" s="617"/>
      <c r="Q24" s="618"/>
      <c r="R24" s="391"/>
      <c r="S24" s="391"/>
      <c r="T24" s="391">
        <v>0.2</v>
      </c>
      <c r="U24" s="391"/>
      <c r="V24" s="391"/>
      <c r="W24" s="392"/>
      <c r="X24" s="393">
        <f t="shared" ref="X24:X27" si="40">IF(O24&lt;&gt;0,O24*(1+(SUM(R24:V24))),W24)</f>
        <v>7416</v>
      </c>
      <c r="Y24" s="617"/>
      <c r="Z24" s="618"/>
      <c r="AA24" s="391"/>
      <c r="AB24" s="391"/>
      <c r="AC24" s="391">
        <v>0.2</v>
      </c>
      <c r="AD24" s="391"/>
      <c r="AE24" s="391"/>
      <c r="AF24" s="392"/>
      <c r="AG24" s="393">
        <f t="shared" ref="AG24:AG27" si="41">IF(X24&lt;&gt;0,X24*(1+(SUM(AA24:AE24))),AF24)</f>
        <v>8899.1999999999989</v>
      </c>
      <c r="AI24" s="369" t="e">
        <f t="shared" si="24"/>
        <v>#REF!</v>
      </c>
      <c r="AJ24" s="394"/>
      <c r="AK24" s="355">
        <f t="shared" si="25"/>
        <v>4945</v>
      </c>
      <c r="AL24" s="355">
        <f t="shared" si="26"/>
        <v>3874</v>
      </c>
      <c r="AM24" s="355">
        <f t="shared" si="27"/>
        <v>6180</v>
      </c>
      <c r="AN24" s="367" t="e">
        <f t="shared" ca="1" si="28"/>
        <v>#NAME?</v>
      </c>
      <c r="AO24" s="367" t="e">
        <f t="shared" ca="1" si="29"/>
        <v>#NAME?</v>
      </c>
      <c r="AP24" s="367" t="e">
        <f t="shared" ca="1" si="30"/>
        <v>#NAME?</v>
      </c>
      <c r="AQ24" s="367" t="e">
        <f t="shared" ca="1" si="31"/>
        <v>#NAME?</v>
      </c>
      <c r="AR24" s="367" t="e">
        <f t="shared" ca="1" si="32"/>
        <v>#NAME?</v>
      </c>
      <c r="AS24" s="367" t="e">
        <f t="shared" ca="1" si="33"/>
        <v>#NAME?</v>
      </c>
      <c r="AT24" s="489">
        <f>'(E1) Vlerësimi i burimeve'!O33</f>
        <v>6180</v>
      </c>
      <c r="AU24" s="490" t="e">
        <f t="shared" ca="1" si="20"/>
        <v>#NAME?</v>
      </c>
      <c r="AV24" s="489">
        <f>'(E1) Vlerësimi i burimeve'!X33</f>
        <v>6180</v>
      </c>
      <c r="AW24" s="490" t="e">
        <f t="shared" ca="1" si="21"/>
        <v>#NAME?</v>
      </c>
      <c r="AX24" s="489">
        <f>'(E1) Vlerësimi i burimeve'!AG33</f>
        <v>6180</v>
      </c>
      <c r="AY24" s="490" t="e">
        <f t="shared" ca="1" si="22"/>
        <v>#NAME?</v>
      </c>
      <c r="AZ24" s="367" t="e">
        <f t="shared" ca="1" si="34"/>
        <v>#NAME?</v>
      </c>
      <c r="BA24" s="367" t="e">
        <f t="shared" ca="1" si="35"/>
        <v>#NAME?</v>
      </c>
      <c r="BB24" s="367" t="e">
        <f t="shared" ca="1" si="36"/>
        <v>#NAME?</v>
      </c>
    </row>
    <row r="25" spans="1:54" s="368" customFormat="1" ht="15.75" thickBot="1">
      <c r="A25" s="397" t="str">
        <f>'(C2) Burimet viti kaluar'!C31</f>
        <v>A.3.1.2</v>
      </c>
      <c r="B25" s="619" t="e">
        <f>#REF!</f>
        <v>#REF!</v>
      </c>
      <c r="C25" s="620"/>
      <c r="D25" s="390">
        <f>'(C2) Burimet viti kaluar'!D31</f>
        <v>0</v>
      </c>
      <c r="E25" s="390">
        <f>'(C2) Burimet viti kaluar'!E31</f>
        <v>0</v>
      </c>
      <c r="F25" s="390">
        <f>'(C2) Burimet viti kaluar'!F31</f>
        <v>0</v>
      </c>
      <c r="G25" s="617"/>
      <c r="H25" s="618"/>
      <c r="I25" s="391"/>
      <c r="J25" s="391"/>
      <c r="K25" s="391"/>
      <c r="L25" s="391"/>
      <c r="M25" s="391"/>
      <c r="N25" s="392"/>
      <c r="O25" s="393">
        <f t="shared" ref="O25:O27" si="42">IF(F25&lt;&gt;0,F25*(1+(SUM(I25:M25))),N25)</f>
        <v>0</v>
      </c>
      <c r="P25" s="617"/>
      <c r="Q25" s="618"/>
      <c r="R25" s="391"/>
      <c r="S25" s="391"/>
      <c r="T25" s="391"/>
      <c r="U25" s="391"/>
      <c r="V25" s="391"/>
      <c r="W25" s="392"/>
      <c r="X25" s="393">
        <f t="shared" si="40"/>
        <v>0</v>
      </c>
      <c r="Y25" s="617"/>
      <c r="Z25" s="618"/>
      <c r="AA25" s="391"/>
      <c r="AB25" s="391"/>
      <c r="AC25" s="391"/>
      <c r="AD25" s="391"/>
      <c r="AE25" s="391"/>
      <c r="AF25" s="392"/>
      <c r="AG25" s="393">
        <f t="shared" si="41"/>
        <v>0</v>
      </c>
      <c r="AI25" s="369" t="e">
        <f t="shared" si="24"/>
        <v>#REF!</v>
      </c>
      <c r="AJ25" s="394"/>
      <c r="AK25" s="355">
        <f t="shared" si="25"/>
        <v>0</v>
      </c>
      <c r="AL25" s="355">
        <f t="shared" si="26"/>
        <v>0</v>
      </c>
      <c r="AM25" s="355">
        <f t="shared" si="27"/>
        <v>0</v>
      </c>
      <c r="AN25" s="367" t="e">
        <f t="shared" ca="1" si="28"/>
        <v>#NAME?</v>
      </c>
      <c r="AO25" s="367" t="e">
        <f t="shared" ca="1" si="29"/>
        <v>#NAME?</v>
      </c>
      <c r="AP25" s="367" t="e">
        <f t="shared" ca="1" si="30"/>
        <v>#NAME?</v>
      </c>
      <c r="AQ25" s="367" t="e">
        <f t="shared" ca="1" si="31"/>
        <v>#NAME?</v>
      </c>
      <c r="AR25" s="367" t="e">
        <f t="shared" ca="1" si="32"/>
        <v>#NAME?</v>
      </c>
      <c r="AS25" s="367" t="e">
        <f t="shared" ca="1" si="33"/>
        <v>#NAME?</v>
      </c>
      <c r="AT25" s="489">
        <f>'(E1) Vlerësimi i burimeve'!O34</f>
        <v>0</v>
      </c>
      <c r="AU25" s="490" t="e">
        <f t="shared" ca="1" si="20"/>
        <v>#NAME?</v>
      </c>
      <c r="AV25" s="489">
        <f>'(E1) Vlerësimi i burimeve'!X34</f>
        <v>0</v>
      </c>
      <c r="AW25" s="490" t="e">
        <f t="shared" ca="1" si="21"/>
        <v>#NAME?</v>
      </c>
      <c r="AX25" s="489">
        <f>'(E1) Vlerësimi i burimeve'!AG34</f>
        <v>0</v>
      </c>
      <c r="AY25" s="490" t="e">
        <f t="shared" ca="1" si="22"/>
        <v>#NAME?</v>
      </c>
      <c r="AZ25" s="367" t="e">
        <f t="shared" ca="1" si="34"/>
        <v>#NAME?</v>
      </c>
      <c r="BA25" s="367" t="e">
        <f t="shared" ca="1" si="35"/>
        <v>#NAME?</v>
      </c>
      <c r="BB25" s="367" t="e">
        <f t="shared" ca="1" si="36"/>
        <v>#NAME?</v>
      </c>
    </row>
    <row r="26" spans="1:54" s="368" customFormat="1" ht="15.75" thickBot="1">
      <c r="A26" s="397" t="str">
        <f>'(C2) Burimet viti kaluar'!C32</f>
        <v>A.3.1.3</v>
      </c>
      <c r="B26" s="619" t="e">
        <f>#REF!</f>
        <v>#REF!</v>
      </c>
      <c r="C26" s="620"/>
      <c r="D26" s="390">
        <f>'(C2) Burimet viti kaluar'!D32</f>
        <v>0</v>
      </c>
      <c r="E26" s="390">
        <f>'(C2) Burimet viti kaluar'!E32</f>
        <v>4646</v>
      </c>
      <c r="F26" s="390">
        <f>'(C2) Burimet viti kaluar'!F32</f>
        <v>5400</v>
      </c>
      <c r="G26" s="617"/>
      <c r="H26" s="618"/>
      <c r="I26" s="391">
        <v>0.1</v>
      </c>
      <c r="J26" s="391"/>
      <c r="K26" s="391"/>
      <c r="L26" s="391"/>
      <c r="M26" s="391"/>
      <c r="N26" s="392"/>
      <c r="O26" s="393">
        <f t="shared" si="42"/>
        <v>5940.0000000000009</v>
      </c>
      <c r="P26" s="617"/>
      <c r="Q26" s="618"/>
      <c r="R26" s="391"/>
      <c r="S26" s="391"/>
      <c r="T26" s="391">
        <v>0.05</v>
      </c>
      <c r="U26" s="391"/>
      <c r="V26" s="391"/>
      <c r="W26" s="392"/>
      <c r="X26" s="393">
        <f t="shared" si="40"/>
        <v>6237.0000000000009</v>
      </c>
      <c r="Y26" s="617"/>
      <c r="Z26" s="618"/>
      <c r="AA26" s="391"/>
      <c r="AB26" s="391"/>
      <c r="AC26" s="391">
        <v>0.05</v>
      </c>
      <c r="AD26" s="391"/>
      <c r="AE26" s="391"/>
      <c r="AF26" s="392"/>
      <c r="AG26" s="393">
        <f t="shared" si="41"/>
        <v>6548.8500000000013</v>
      </c>
      <c r="AI26" s="369" t="e">
        <f t="shared" si="24"/>
        <v>#REF!</v>
      </c>
      <c r="AJ26" s="394"/>
      <c r="AK26" s="355">
        <f t="shared" si="25"/>
        <v>0</v>
      </c>
      <c r="AL26" s="355">
        <f t="shared" si="26"/>
        <v>4646</v>
      </c>
      <c r="AM26" s="355">
        <f t="shared" si="27"/>
        <v>5400</v>
      </c>
      <c r="AN26" s="367" t="e">
        <f t="shared" ca="1" si="28"/>
        <v>#NAME?</v>
      </c>
      <c r="AO26" s="367" t="e">
        <f t="shared" ca="1" si="29"/>
        <v>#NAME?</v>
      </c>
      <c r="AP26" s="367" t="e">
        <f t="shared" ca="1" si="30"/>
        <v>#NAME?</v>
      </c>
      <c r="AQ26" s="367" t="e">
        <f t="shared" ca="1" si="31"/>
        <v>#NAME?</v>
      </c>
      <c r="AR26" s="367" t="e">
        <f t="shared" ca="1" si="32"/>
        <v>#NAME?</v>
      </c>
      <c r="AS26" s="367" t="e">
        <f t="shared" ca="1" si="33"/>
        <v>#NAME?</v>
      </c>
      <c r="AT26" s="489">
        <f>'(E1) Vlerësimi i burimeve'!O35</f>
        <v>5400</v>
      </c>
      <c r="AU26" s="490" t="e">
        <f t="shared" ca="1" si="20"/>
        <v>#NAME?</v>
      </c>
      <c r="AV26" s="489">
        <f>'(E1) Vlerësimi i burimeve'!X35</f>
        <v>5400</v>
      </c>
      <c r="AW26" s="490" t="e">
        <f t="shared" ca="1" si="21"/>
        <v>#NAME?</v>
      </c>
      <c r="AX26" s="489">
        <f>'(E1) Vlerësimi i burimeve'!AG35</f>
        <v>5400</v>
      </c>
      <c r="AY26" s="490" t="e">
        <f t="shared" ca="1" si="22"/>
        <v>#NAME?</v>
      </c>
      <c r="AZ26" s="367" t="e">
        <f t="shared" ca="1" si="34"/>
        <v>#NAME?</v>
      </c>
      <c r="BA26" s="367" t="e">
        <f t="shared" ca="1" si="35"/>
        <v>#NAME?</v>
      </c>
      <c r="BB26" s="367" t="e">
        <f t="shared" ca="1" si="36"/>
        <v>#NAME?</v>
      </c>
    </row>
    <row r="27" spans="1:54" s="386" customFormat="1" ht="15.75" thickBot="1">
      <c r="A27" s="387" t="str">
        <f>'(C2) Burimet viti kaluar'!C33</f>
        <v>A.3.2</v>
      </c>
      <c r="B27" s="399" t="e">
        <f>#REF!</f>
        <v>#REF!</v>
      </c>
      <c r="C27" s="486"/>
      <c r="D27" s="390">
        <f>'(C2) Burimet viti kaluar'!D33</f>
        <v>0</v>
      </c>
      <c r="E27" s="390">
        <f>'(C2) Burimet viti kaluar'!E33</f>
        <v>0</v>
      </c>
      <c r="F27" s="390">
        <f>'(C2) Burimet viti kaluar'!F33</f>
        <v>0</v>
      </c>
      <c r="G27" s="617"/>
      <c r="H27" s="618"/>
      <c r="I27" s="391"/>
      <c r="J27" s="391"/>
      <c r="K27" s="391"/>
      <c r="L27" s="391"/>
      <c r="M27" s="391"/>
      <c r="N27" s="392"/>
      <c r="O27" s="393">
        <f t="shared" si="42"/>
        <v>0</v>
      </c>
      <c r="P27" s="617"/>
      <c r="Q27" s="618"/>
      <c r="R27" s="391"/>
      <c r="S27" s="391"/>
      <c r="T27" s="391"/>
      <c r="U27" s="391"/>
      <c r="V27" s="391"/>
      <c r="W27" s="392"/>
      <c r="X27" s="393">
        <f t="shared" si="40"/>
        <v>0</v>
      </c>
      <c r="Y27" s="617"/>
      <c r="Z27" s="618"/>
      <c r="AA27" s="391"/>
      <c r="AB27" s="391"/>
      <c r="AC27" s="391"/>
      <c r="AD27" s="391"/>
      <c r="AE27" s="391"/>
      <c r="AF27" s="392"/>
      <c r="AG27" s="393">
        <f t="shared" si="41"/>
        <v>0</v>
      </c>
      <c r="AI27" s="369" t="e">
        <f t="shared" si="24"/>
        <v>#REF!</v>
      </c>
      <c r="AJ27" s="394"/>
      <c r="AK27" s="355">
        <f t="shared" si="25"/>
        <v>0</v>
      </c>
      <c r="AL27" s="355">
        <f t="shared" si="26"/>
        <v>0</v>
      </c>
      <c r="AM27" s="355">
        <f t="shared" si="27"/>
        <v>0</v>
      </c>
      <c r="AN27" s="367" t="e">
        <f t="shared" ca="1" si="28"/>
        <v>#NAME?</v>
      </c>
      <c r="AO27" s="367" t="e">
        <f t="shared" ca="1" si="29"/>
        <v>#NAME?</v>
      </c>
      <c r="AP27" s="367" t="e">
        <f t="shared" ca="1" si="30"/>
        <v>#NAME?</v>
      </c>
      <c r="AQ27" s="367" t="e">
        <f t="shared" ca="1" si="31"/>
        <v>#NAME?</v>
      </c>
      <c r="AR27" s="367" t="e">
        <f t="shared" ca="1" si="32"/>
        <v>#NAME?</v>
      </c>
      <c r="AS27" s="367" t="e">
        <f t="shared" ca="1" si="33"/>
        <v>#NAME?</v>
      </c>
      <c r="AT27" s="489">
        <f>'(E1) Vlerësimi i burimeve'!O36</f>
        <v>0</v>
      </c>
      <c r="AU27" s="490" t="e">
        <f t="shared" ca="1" si="20"/>
        <v>#NAME?</v>
      </c>
      <c r="AV27" s="489">
        <f>'(E1) Vlerësimi i burimeve'!X36</f>
        <v>0</v>
      </c>
      <c r="AW27" s="490" t="e">
        <f t="shared" ca="1" si="21"/>
        <v>#NAME?</v>
      </c>
      <c r="AX27" s="489">
        <f>'(E1) Vlerësimi i burimeve'!AG36</f>
        <v>0</v>
      </c>
      <c r="AY27" s="490" t="e">
        <f t="shared" ca="1" si="22"/>
        <v>#NAME?</v>
      </c>
      <c r="AZ27" s="367" t="e">
        <f t="shared" ca="1" si="34"/>
        <v>#NAME?</v>
      </c>
      <c r="BA27" s="367" t="e">
        <f t="shared" ca="1" si="35"/>
        <v>#NAME?</v>
      </c>
      <c r="BB27" s="367" t="e">
        <f t="shared" ca="1" si="36"/>
        <v>#NAME?</v>
      </c>
    </row>
    <row r="28" spans="1:54" s="386" customFormat="1" ht="15.75" thickBot="1">
      <c r="A28" s="387" t="str">
        <f>'(C2) Burimet viti kaluar'!C34</f>
        <v>A.3.3</v>
      </c>
      <c r="B28" s="399" t="e">
        <f>#REF!</f>
        <v>#REF!</v>
      </c>
      <c r="C28" s="485"/>
      <c r="D28" s="397">
        <f>'(C2) Burimet viti kaluar'!D34</f>
        <v>34</v>
      </c>
      <c r="E28" s="397">
        <f>'(C2) Burimet viti kaluar'!E34</f>
        <v>2217</v>
      </c>
      <c r="F28" s="397">
        <f>'(C2) Burimet viti kaluar'!F34</f>
        <v>6689</v>
      </c>
      <c r="G28" s="397"/>
      <c r="H28" s="400"/>
      <c r="I28" s="400"/>
      <c r="J28" s="400"/>
      <c r="K28" s="400"/>
      <c r="L28" s="400"/>
      <c r="M28" s="400"/>
      <c r="N28" s="401"/>
      <c r="O28" s="400">
        <f>SUM(O29:O31)</f>
        <v>6689</v>
      </c>
      <c r="P28" s="397"/>
      <c r="Q28" s="400"/>
      <c r="R28" s="400"/>
      <c r="S28" s="400"/>
      <c r="T28" s="400"/>
      <c r="U28" s="400"/>
      <c r="V28" s="400"/>
      <c r="W28" s="401"/>
      <c r="X28" s="400">
        <f>SUM(X29:X31)</f>
        <v>6689</v>
      </c>
      <c r="Y28" s="397"/>
      <c r="Z28" s="400"/>
      <c r="AA28" s="400"/>
      <c r="AB28" s="400"/>
      <c r="AC28" s="400"/>
      <c r="AD28" s="400"/>
      <c r="AE28" s="400"/>
      <c r="AF28" s="401"/>
      <c r="AG28" s="401">
        <f>SUM(AG29:AG31)</f>
        <v>6689</v>
      </c>
      <c r="AI28" s="369" t="e">
        <f t="shared" si="24"/>
        <v>#REF!</v>
      </c>
      <c r="AJ28" s="394"/>
      <c r="AK28" s="355">
        <f t="shared" si="25"/>
        <v>34</v>
      </c>
      <c r="AL28" s="355">
        <f t="shared" si="26"/>
        <v>2217</v>
      </c>
      <c r="AM28" s="355">
        <f t="shared" si="27"/>
        <v>6689</v>
      </c>
      <c r="AN28" s="367" t="e">
        <f t="shared" ca="1" si="28"/>
        <v>#NAME?</v>
      </c>
      <c r="AO28" s="367" t="e">
        <f t="shared" ca="1" si="29"/>
        <v>#NAME?</v>
      </c>
      <c r="AP28" s="367" t="e">
        <f t="shared" ca="1" si="30"/>
        <v>#NAME?</v>
      </c>
      <c r="AQ28" s="367" t="e">
        <f t="shared" ca="1" si="31"/>
        <v>#NAME?</v>
      </c>
      <c r="AR28" s="367" t="e">
        <f t="shared" ca="1" si="32"/>
        <v>#NAME?</v>
      </c>
      <c r="AS28" s="367" t="e">
        <f t="shared" ca="1" si="33"/>
        <v>#NAME?</v>
      </c>
      <c r="AT28" s="489">
        <f>'(E1) Vlerësimi i burimeve'!O37</f>
        <v>6689</v>
      </c>
      <c r="AU28" s="490" t="e">
        <f t="shared" ca="1" si="20"/>
        <v>#NAME?</v>
      </c>
      <c r="AV28" s="489">
        <f>'(E1) Vlerësimi i burimeve'!X37</f>
        <v>6689</v>
      </c>
      <c r="AW28" s="490" t="e">
        <f t="shared" ca="1" si="21"/>
        <v>#NAME?</v>
      </c>
      <c r="AX28" s="489">
        <f>'(E1) Vlerësimi i burimeve'!AG37</f>
        <v>6689</v>
      </c>
      <c r="AY28" s="490" t="e">
        <f t="shared" ca="1" si="22"/>
        <v>#NAME?</v>
      </c>
      <c r="AZ28" s="367" t="e">
        <f t="shared" ca="1" si="34"/>
        <v>#NAME?</v>
      </c>
      <c r="BA28" s="367" t="e">
        <f t="shared" ca="1" si="35"/>
        <v>#NAME?</v>
      </c>
      <c r="BB28" s="367" t="e">
        <f t="shared" ca="1" si="36"/>
        <v>#NAME?</v>
      </c>
    </row>
    <row r="29" spans="1:54" s="368" customFormat="1" ht="15.75" thickBot="1">
      <c r="A29" s="397" t="str">
        <f>'(C2) Burimet viti kaluar'!C35</f>
        <v>A.3.3.1</v>
      </c>
      <c r="B29" s="619" t="e">
        <f>#REF!</f>
        <v>#REF!</v>
      </c>
      <c r="C29" s="620"/>
      <c r="D29" s="390">
        <f>'(C2) Burimet viti kaluar'!D35</f>
        <v>34</v>
      </c>
      <c r="E29" s="390">
        <f>'(C2) Burimet viti kaluar'!E35</f>
        <v>1046</v>
      </c>
      <c r="F29" s="390">
        <f>'(C2) Burimet viti kaluar'!F35</f>
        <v>5139</v>
      </c>
      <c r="G29" s="617"/>
      <c r="H29" s="618"/>
      <c r="I29" s="391"/>
      <c r="J29" s="391"/>
      <c r="K29" s="391"/>
      <c r="L29" s="391"/>
      <c r="M29" s="391"/>
      <c r="N29" s="392"/>
      <c r="O29" s="393">
        <f t="shared" ref="O29:O31" si="43">IF(F29&lt;&gt;0,F29*(1+(SUM(I29:M29))),N29)</f>
        <v>5139</v>
      </c>
      <c r="P29" s="617"/>
      <c r="Q29" s="618"/>
      <c r="R29" s="391"/>
      <c r="S29" s="391"/>
      <c r="T29" s="391"/>
      <c r="U29" s="391"/>
      <c r="V29" s="391"/>
      <c r="W29" s="392"/>
      <c r="X29" s="393">
        <f t="shared" ref="X29:X31" si="44">IF(O29&lt;&gt;0,O29*(1+(SUM(R29:V29))),W29)</f>
        <v>5139</v>
      </c>
      <c r="Y29" s="617"/>
      <c r="Z29" s="618"/>
      <c r="AA29" s="391"/>
      <c r="AB29" s="391"/>
      <c r="AC29" s="391"/>
      <c r="AD29" s="391"/>
      <c r="AE29" s="391"/>
      <c r="AF29" s="392"/>
      <c r="AG29" s="393">
        <f t="shared" ref="AG29:AG31" si="45">IF(X29&lt;&gt;0,X29*(1+(SUM(AA29:AE29))),AF29)</f>
        <v>5139</v>
      </c>
      <c r="AI29" s="369" t="e">
        <f t="shared" si="24"/>
        <v>#REF!</v>
      </c>
      <c r="AJ29" s="394"/>
      <c r="AK29" s="355">
        <f t="shared" si="25"/>
        <v>34</v>
      </c>
      <c r="AL29" s="355">
        <f t="shared" si="26"/>
        <v>1046</v>
      </c>
      <c r="AM29" s="355">
        <f t="shared" si="27"/>
        <v>5139</v>
      </c>
      <c r="AN29" s="367" t="e">
        <f t="shared" ca="1" si="28"/>
        <v>#NAME?</v>
      </c>
      <c r="AO29" s="367" t="e">
        <f t="shared" ca="1" si="29"/>
        <v>#NAME?</v>
      </c>
      <c r="AP29" s="367" t="e">
        <f t="shared" ca="1" si="30"/>
        <v>#NAME?</v>
      </c>
      <c r="AQ29" s="367" t="e">
        <f t="shared" ca="1" si="31"/>
        <v>#NAME?</v>
      </c>
      <c r="AR29" s="367" t="e">
        <f t="shared" ca="1" si="32"/>
        <v>#NAME?</v>
      </c>
      <c r="AS29" s="367" t="e">
        <f t="shared" ca="1" si="33"/>
        <v>#NAME?</v>
      </c>
      <c r="AT29" s="489">
        <f>'(E1) Vlerësimi i burimeve'!O38</f>
        <v>5139</v>
      </c>
      <c r="AU29" s="490" t="e">
        <f t="shared" ca="1" si="20"/>
        <v>#NAME?</v>
      </c>
      <c r="AV29" s="489">
        <f>'(E1) Vlerësimi i burimeve'!X38</f>
        <v>5139</v>
      </c>
      <c r="AW29" s="490" t="e">
        <f t="shared" ca="1" si="21"/>
        <v>#NAME?</v>
      </c>
      <c r="AX29" s="489">
        <f>'(E1) Vlerësimi i burimeve'!AG38</f>
        <v>5139</v>
      </c>
      <c r="AY29" s="490" t="e">
        <f t="shared" ca="1" si="22"/>
        <v>#NAME?</v>
      </c>
      <c r="AZ29" s="367" t="e">
        <f t="shared" ca="1" si="34"/>
        <v>#NAME?</v>
      </c>
      <c r="BA29" s="367" t="e">
        <f t="shared" ca="1" si="35"/>
        <v>#NAME?</v>
      </c>
      <c r="BB29" s="367" t="e">
        <f t="shared" ca="1" si="36"/>
        <v>#NAME?</v>
      </c>
    </row>
    <row r="30" spans="1:54" s="368" customFormat="1" ht="15.75" thickBot="1">
      <c r="A30" s="397" t="str">
        <f>'(C2) Burimet viti kaluar'!C36</f>
        <v>A.3.3.2</v>
      </c>
      <c r="B30" s="619" t="e">
        <f>#REF!</f>
        <v>#REF!</v>
      </c>
      <c r="C30" s="620"/>
      <c r="D30" s="390">
        <f>'(C2) Burimet viti kaluar'!D36</f>
        <v>0</v>
      </c>
      <c r="E30" s="390">
        <f>'(C2) Burimet viti kaluar'!E36</f>
        <v>0</v>
      </c>
      <c r="F30" s="390">
        <f>'(C2) Burimet viti kaluar'!F36</f>
        <v>0</v>
      </c>
      <c r="G30" s="617"/>
      <c r="H30" s="618"/>
      <c r="I30" s="391"/>
      <c r="J30" s="391"/>
      <c r="K30" s="391"/>
      <c r="L30" s="391"/>
      <c r="M30" s="391"/>
      <c r="N30" s="392"/>
      <c r="O30" s="393">
        <f t="shared" si="43"/>
        <v>0</v>
      </c>
      <c r="P30" s="617"/>
      <c r="Q30" s="618"/>
      <c r="R30" s="391"/>
      <c r="S30" s="391"/>
      <c r="T30" s="391"/>
      <c r="U30" s="391"/>
      <c r="V30" s="391"/>
      <c r="W30" s="392"/>
      <c r="X30" s="393">
        <f t="shared" si="44"/>
        <v>0</v>
      </c>
      <c r="Y30" s="617"/>
      <c r="Z30" s="618"/>
      <c r="AA30" s="391"/>
      <c r="AB30" s="391"/>
      <c r="AC30" s="391"/>
      <c r="AD30" s="391"/>
      <c r="AE30" s="391"/>
      <c r="AF30" s="392"/>
      <c r="AG30" s="393">
        <f t="shared" si="45"/>
        <v>0</v>
      </c>
      <c r="AI30" s="369" t="e">
        <f t="shared" si="24"/>
        <v>#REF!</v>
      </c>
      <c r="AJ30" s="394"/>
      <c r="AK30" s="355">
        <f t="shared" si="25"/>
        <v>0</v>
      </c>
      <c r="AL30" s="355">
        <f t="shared" si="26"/>
        <v>0</v>
      </c>
      <c r="AM30" s="355">
        <f t="shared" si="27"/>
        <v>0</v>
      </c>
      <c r="AN30" s="367" t="e">
        <f t="shared" ca="1" si="28"/>
        <v>#NAME?</v>
      </c>
      <c r="AO30" s="367" t="e">
        <f t="shared" ca="1" si="29"/>
        <v>#NAME?</v>
      </c>
      <c r="AP30" s="367" t="e">
        <f t="shared" ca="1" si="30"/>
        <v>#NAME?</v>
      </c>
      <c r="AQ30" s="367" t="e">
        <f t="shared" ca="1" si="31"/>
        <v>#NAME?</v>
      </c>
      <c r="AR30" s="367" t="e">
        <f t="shared" ca="1" si="32"/>
        <v>#NAME?</v>
      </c>
      <c r="AS30" s="367" t="e">
        <f t="shared" ca="1" si="33"/>
        <v>#NAME?</v>
      </c>
      <c r="AT30" s="489">
        <f>'(E1) Vlerësimi i burimeve'!O39</f>
        <v>0</v>
      </c>
      <c r="AU30" s="490" t="e">
        <f t="shared" ca="1" si="20"/>
        <v>#NAME?</v>
      </c>
      <c r="AV30" s="489">
        <f>'(E1) Vlerësimi i burimeve'!X39</f>
        <v>0</v>
      </c>
      <c r="AW30" s="490" t="e">
        <f t="shared" ca="1" si="21"/>
        <v>#NAME?</v>
      </c>
      <c r="AX30" s="489">
        <f>'(E1) Vlerësimi i burimeve'!AG39</f>
        <v>0</v>
      </c>
      <c r="AY30" s="490" t="e">
        <f t="shared" ca="1" si="22"/>
        <v>#NAME?</v>
      </c>
      <c r="AZ30" s="367" t="e">
        <f t="shared" ca="1" si="34"/>
        <v>#NAME?</v>
      </c>
      <c r="BA30" s="367" t="e">
        <f t="shared" ca="1" si="35"/>
        <v>#NAME?</v>
      </c>
      <c r="BB30" s="367" t="e">
        <f t="shared" ca="1" si="36"/>
        <v>#NAME?</v>
      </c>
    </row>
    <row r="31" spans="1:54" s="368" customFormat="1" ht="15.75" thickBot="1">
      <c r="A31" s="397" t="str">
        <f>'(C2) Burimet viti kaluar'!C37</f>
        <v>A.3.3.3</v>
      </c>
      <c r="B31" s="619" t="e">
        <f>#REF!</f>
        <v>#REF!</v>
      </c>
      <c r="C31" s="620"/>
      <c r="D31" s="390">
        <f>'(C2) Burimet viti kaluar'!D37</f>
        <v>0</v>
      </c>
      <c r="E31" s="390">
        <f>'(C2) Burimet viti kaluar'!E37</f>
        <v>1171</v>
      </c>
      <c r="F31" s="390">
        <f>'(C2) Burimet viti kaluar'!F37</f>
        <v>1550</v>
      </c>
      <c r="G31" s="617"/>
      <c r="H31" s="618"/>
      <c r="I31" s="391"/>
      <c r="J31" s="391"/>
      <c r="K31" s="391"/>
      <c r="L31" s="391"/>
      <c r="M31" s="391"/>
      <c r="N31" s="392"/>
      <c r="O31" s="393">
        <f t="shared" si="43"/>
        <v>1550</v>
      </c>
      <c r="P31" s="617"/>
      <c r="Q31" s="618"/>
      <c r="R31" s="391"/>
      <c r="S31" s="391"/>
      <c r="T31" s="391"/>
      <c r="U31" s="391"/>
      <c r="V31" s="391"/>
      <c r="W31" s="392"/>
      <c r="X31" s="393">
        <f t="shared" si="44"/>
        <v>1550</v>
      </c>
      <c r="Y31" s="617"/>
      <c r="Z31" s="618"/>
      <c r="AA31" s="391"/>
      <c r="AB31" s="391"/>
      <c r="AC31" s="391"/>
      <c r="AD31" s="391"/>
      <c r="AE31" s="391"/>
      <c r="AF31" s="392"/>
      <c r="AG31" s="393">
        <f t="shared" si="45"/>
        <v>1550</v>
      </c>
      <c r="AI31" s="369" t="e">
        <f t="shared" si="24"/>
        <v>#REF!</v>
      </c>
      <c r="AJ31" s="394"/>
      <c r="AK31" s="355">
        <f t="shared" si="25"/>
        <v>0</v>
      </c>
      <c r="AL31" s="355">
        <f t="shared" si="26"/>
        <v>1171</v>
      </c>
      <c r="AM31" s="355">
        <f t="shared" si="27"/>
        <v>1550</v>
      </c>
      <c r="AN31" s="367" t="e">
        <f t="shared" ca="1" si="28"/>
        <v>#NAME?</v>
      </c>
      <c r="AO31" s="367" t="e">
        <f t="shared" ca="1" si="29"/>
        <v>#NAME?</v>
      </c>
      <c r="AP31" s="367" t="e">
        <f t="shared" ca="1" si="30"/>
        <v>#NAME?</v>
      </c>
      <c r="AQ31" s="367" t="e">
        <f t="shared" ca="1" si="31"/>
        <v>#NAME?</v>
      </c>
      <c r="AR31" s="367" t="e">
        <f t="shared" ca="1" si="32"/>
        <v>#NAME?</v>
      </c>
      <c r="AS31" s="367" t="e">
        <f t="shared" ca="1" si="33"/>
        <v>#NAME?</v>
      </c>
      <c r="AT31" s="489">
        <f>'(E1) Vlerësimi i burimeve'!O40</f>
        <v>1550</v>
      </c>
      <c r="AU31" s="490" t="e">
        <f t="shared" ca="1" si="20"/>
        <v>#NAME?</v>
      </c>
      <c r="AV31" s="489">
        <f>'(E1) Vlerësimi i burimeve'!X40</f>
        <v>1550</v>
      </c>
      <c r="AW31" s="490" t="e">
        <f t="shared" ca="1" si="21"/>
        <v>#NAME?</v>
      </c>
      <c r="AX31" s="489">
        <f>'(E1) Vlerësimi i burimeve'!AG40</f>
        <v>1550</v>
      </c>
      <c r="AY31" s="490" t="e">
        <f t="shared" ca="1" si="22"/>
        <v>#NAME?</v>
      </c>
      <c r="AZ31" s="367" t="e">
        <f t="shared" ca="1" si="34"/>
        <v>#NAME?</v>
      </c>
      <c r="BA31" s="367" t="e">
        <f t="shared" ca="1" si="35"/>
        <v>#NAME?</v>
      </c>
      <c r="BB31" s="367" t="e">
        <f t="shared" ca="1" si="36"/>
        <v>#NAME?</v>
      </c>
    </row>
    <row r="32" spans="1:54" s="386" customFormat="1" ht="15.75" thickBot="1">
      <c r="A32" s="387" t="str">
        <f>'(C2) Burimet viti kaluar'!C38</f>
        <v>A.3.4</v>
      </c>
      <c r="B32" s="399" t="e">
        <f>#REF!</f>
        <v>#REF!</v>
      </c>
      <c r="C32" s="485"/>
      <c r="D32" s="397">
        <f>'(C2) Burimet viti kaluar'!D38</f>
        <v>4</v>
      </c>
      <c r="E32" s="397">
        <f>'(C2) Burimet viti kaluar'!E38</f>
        <v>38</v>
      </c>
      <c r="F32" s="397">
        <f>'(C2) Burimet viti kaluar'!F38</f>
        <v>50</v>
      </c>
      <c r="G32" s="397"/>
      <c r="H32" s="400"/>
      <c r="I32" s="400"/>
      <c r="J32" s="400"/>
      <c r="K32" s="400"/>
      <c r="L32" s="400"/>
      <c r="M32" s="400"/>
      <c r="N32" s="401"/>
      <c r="O32" s="400">
        <f>SUM(O33:O35)</f>
        <v>50</v>
      </c>
      <c r="P32" s="397"/>
      <c r="Q32" s="400"/>
      <c r="R32" s="400"/>
      <c r="S32" s="400"/>
      <c r="T32" s="400"/>
      <c r="U32" s="400"/>
      <c r="V32" s="400"/>
      <c r="W32" s="401"/>
      <c r="X32" s="400">
        <f>SUM(X33:X35)</f>
        <v>50</v>
      </c>
      <c r="Y32" s="397"/>
      <c r="Z32" s="400"/>
      <c r="AA32" s="400"/>
      <c r="AB32" s="400"/>
      <c r="AC32" s="400"/>
      <c r="AD32" s="400"/>
      <c r="AE32" s="400"/>
      <c r="AF32" s="401"/>
      <c r="AG32" s="401">
        <f>SUM(AG33:AG35)</f>
        <v>50</v>
      </c>
      <c r="AI32" s="369" t="e">
        <f t="shared" si="24"/>
        <v>#REF!</v>
      </c>
      <c r="AJ32" s="394"/>
      <c r="AK32" s="355">
        <f t="shared" si="25"/>
        <v>4</v>
      </c>
      <c r="AL32" s="355">
        <f t="shared" si="26"/>
        <v>38</v>
      </c>
      <c r="AM32" s="355">
        <f t="shared" si="27"/>
        <v>50</v>
      </c>
      <c r="AN32" s="367" t="e">
        <f t="shared" ca="1" si="28"/>
        <v>#NAME?</v>
      </c>
      <c r="AO32" s="367" t="e">
        <f t="shared" ca="1" si="29"/>
        <v>#NAME?</v>
      </c>
      <c r="AP32" s="367" t="e">
        <f t="shared" ca="1" si="30"/>
        <v>#NAME?</v>
      </c>
      <c r="AQ32" s="367" t="e">
        <f t="shared" ca="1" si="31"/>
        <v>#NAME?</v>
      </c>
      <c r="AR32" s="367" t="e">
        <f t="shared" ca="1" si="32"/>
        <v>#NAME?</v>
      </c>
      <c r="AS32" s="367" t="e">
        <f t="shared" ca="1" si="33"/>
        <v>#NAME?</v>
      </c>
      <c r="AT32" s="489">
        <f>'(E1) Vlerësimi i burimeve'!O41</f>
        <v>50</v>
      </c>
      <c r="AU32" s="490" t="e">
        <f t="shared" ca="1" si="20"/>
        <v>#NAME?</v>
      </c>
      <c r="AV32" s="489">
        <f>'(E1) Vlerësimi i burimeve'!X41</f>
        <v>50</v>
      </c>
      <c r="AW32" s="490" t="e">
        <f t="shared" ca="1" si="21"/>
        <v>#NAME?</v>
      </c>
      <c r="AX32" s="489">
        <f>'(E1) Vlerësimi i burimeve'!AG41</f>
        <v>50</v>
      </c>
      <c r="AY32" s="490" t="e">
        <f t="shared" ca="1" si="22"/>
        <v>#NAME?</v>
      </c>
      <c r="AZ32" s="367" t="e">
        <f t="shared" ca="1" si="34"/>
        <v>#NAME?</v>
      </c>
      <c r="BA32" s="367" t="e">
        <f t="shared" ca="1" si="35"/>
        <v>#NAME?</v>
      </c>
      <c r="BB32" s="367" t="e">
        <f t="shared" ca="1" si="36"/>
        <v>#NAME?</v>
      </c>
    </row>
    <row r="33" spans="1:54" s="368" customFormat="1" ht="15.75" thickBot="1">
      <c r="A33" s="397" t="str">
        <f>'(C2) Burimet viti kaluar'!C39</f>
        <v>A.3.4.1</v>
      </c>
      <c r="B33" s="619" t="e">
        <f>#REF!</f>
        <v>#REF!</v>
      </c>
      <c r="C33" s="620"/>
      <c r="D33" s="390">
        <f>'(C2) Burimet viti kaluar'!D39</f>
        <v>4</v>
      </c>
      <c r="E33" s="390">
        <f>'(C2) Burimet viti kaluar'!E39</f>
        <v>38</v>
      </c>
      <c r="F33" s="390">
        <f>'(C2) Burimet viti kaluar'!F39</f>
        <v>50</v>
      </c>
      <c r="G33" s="617"/>
      <c r="H33" s="618"/>
      <c r="I33" s="391"/>
      <c r="J33" s="391"/>
      <c r="K33" s="391"/>
      <c r="L33" s="391"/>
      <c r="M33" s="391"/>
      <c r="N33" s="392"/>
      <c r="O33" s="393">
        <f t="shared" ref="O33:O35" si="46">IF(F33&lt;&gt;0,F33*(1+(SUM(I33:M33))),N33)</f>
        <v>50</v>
      </c>
      <c r="P33" s="617"/>
      <c r="Q33" s="618"/>
      <c r="R33" s="391"/>
      <c r="S33" s="391"/>
      <c r="T33" s="391"/>
      <c r="U33" s="391"/>
      <c r="V33" s="391"/>
      <c r="W33" s="392"/>
      <c r="X33" s="393">
        <f t="shared" ref="X33:X35" si="47">IF(O33&lt;&gt;0,O33*(1+(SUM(R33:V33))),W33)</f>
        <v>50</v>
      </c>
      <c r="Y33" s="617"/>
      <c r="Z33" s="618"/>
      <c r="AA33" s="391"/>
      <c r="AB33" s="391"/>
      <c r="AC33" s="391"/>
      <c r="AD33" s="391"/>
      <c r="AE33" s="391"/>
      <c r="AF33" s="392"/>
      <c r="AG33" s="393">
        <f t="shared" ref="AG33:AG35" si="48">IF(X33&lt;&gt;0,X33*(1+(SUM(AA33:AE33))),AF33)</f>
        <v>50</v>
      </c>
      <c r="AI33" s="369" t="e">
        <f t="shared" si="24"/>
        <v>#REF!</v>
      </c>
      <c r="AJ33" s="394"/>
      <c r="AK33" s="355">
        <f t="shared" si="25"/>
        <v>4</v>
      </c>
      <c r="AL33" s="355">
        <f t="shared" si="26"/>
        <v>38</v>
      </c>
      <c r="AM33" s="355">
        <f t="shared" si="27"/>
        <v>50</v>
      </c>
      <c r="AN33" s="367" t="e">
        <f t="shared" ca="1" si="28"/>
        <v>#NAME?</v>
      </c>
      <c r="AO33" s="367" t="e">
        <f t="shared" ca="1" si="29"/>
        <v>#NAME?</v>
      </c>
      <c r="AP33" s="367" t="e">
        <f t="shared" ca="1" si="30"/>
        <v>#NAME?</v>
      </c>
      <c r="AQ33" s="367" t="e">
        <f t="shared" ca="1" si="31"/>
        <v>#NAME?</v>
      </c>
      <c r="AR33" s="367" t="e">
        <f t="shared" ca="1" si="32"/>
        <v>#NAME?</v>
      </c>
      <c r="AS33" s="367" t="e">
        <f t="shared" ca="1" si="33"/>
        <v>#NAME?</v>
      </c>
      <c r="AT33" s="489">
        <f>'(E1) Vlerësimi i burimeve'!O42</f>
        <v>50</v>
      </c>
      <c r="AU33" s="490" t="e">
        <f t="shared" ca="1" si="20"/>
        <v>#NAME?</v>
      </c>
      <c r="AV33" s="489">
        <f>'(E1) Vlerësimi i burimeve'!X42</f>
        <v>50</v>
      </c>
      <c r="AW33" s="490" t="e">
        <f t="shared" ca="1" si="21"/>
        <v>#NAME?</v>
      </c>
      <c r="AX33" s="489">
        <f>'(E1) Vlerësimi i burimeve'!AG42</f>
        <v>50</v>
      </c>
      <c r="AY33" s="490" t="e">
        <f t="shared" ca="1" si="22"/>
        <v>#NAME?</v>
      </c>
      <c r="AZ33" s="367" t="e">
        <f t="shared" ca="1" si="34"/>
        <v>#NAME?</v>
      </c>
      <c r="BA33" s="367" t="e">
        <f t="shared" ca="1" si="35"/>
        <v>#NAME?</v>
      </c>
      <c r="BB33" s="367" t="e">
        <f t="shared" ca="1" si="36"/>
        <v>#NAME?</v>
      </c>
    </row>
    <row r="34" spans="1:54" s="368" customFormat="1" ht="15.75" thickBot="1">
      <c r="A34" s="397" t="str">
        <f>'(C2) Burimet viti kaluar'!C40</f>
        <v>A.3.4.2</v>
      </c>
      <c r="B34" s="619" t="e">
        <f>#REF!</f>
        <v>#REF!</v>
      </c>
      <c r="C34" s="620"/>
      <c r="D34" s="390">
        <f>'(C2) Burimet viti kaluar'!D40</f>
        <v>0</v>
      </c>
      <c r="E34" s="390">
        <f>'(C2) Burimet viti kaluar'!E40</f>
        <v>0</v>
      </c>
      <c r="F34" s="390">
        <f>'(C2) Burimet viti kaluar'!F40</f>
        <v>0</v>
      </c>
      <c r="G34" s="617"/>
      <c r="H34" s="618"/>
      <c r="I34" s="391"/>
      <c r="J34" s="391"/>
      <c r="K34" s="391"/>
      <c r="L34" s="391"/>
      <c r="M34" s="391"/>
      <c r="N34" s="392"/>
      <c r="O34" s="393">
        <f t="shared" si="46"/>
        <v>0</v>
      </c>
      <c r="P34" s="617"/>
      <c r="Q34" s="618"/>
      <c r="R34" s="391"/>
      <c r="S34" s="391"/>
      <c r="T34" s="391"/>
      <c r="U34" s="391"/>
      <c r="V34" s="391"/>
      <c r="W34" s="392"/>
      <c r="X34" s="393">
        <f t="shared" si="47"/>
        <v>0</v>
      </c>
      <c r="Y34" s="617"/>
      <c r="Z34" s="618"/>
      <c r="AA34" s="391"/>
      <c r="AB34" s="391"/>
      <c r="AC34" s="391"/>
      <c r="AD34" s="391"/>
      <c r="AE34" s="391"/>
      <c r="AF34" s="392"/>
      <c r="AG34" s="393">
        <f t="shared" si="48"/>
        <v>0</v>
      </c>
      <c r="AI34" s="369" t="e">
        <f t="shared" si="24"/>
        <v>#REF!</v>
      </c>
      <c r="AJ34" s="394"/>
      <c r="AK34" s="355">
        <f t="shared" si="25"/>
        <v>0</v>
      </c>
      <c r="AL34" s="355">
        <f t="shared" si="26"/>
        <v>0</v>
      </c>
      <c r="AM34" s="355">
        <f t="shared" si="27"/>
        <v>0</v>
      </c>
      <c r="AN34" s="367" t="e">
        <f t="shared" ca="1" si="28"/>
        <v>#NAME?</v>
      </c>
      <c r="AO34" s="367" t="e">
        <f t="shared" ca="1" si="29"/>
        <v>#NAME?</v>
      </c>
      <c r="AP34" s="367" t="e">
        <f t="shared" ca="1" si="30"/>
        <v>#NAME?</v>
      </c>
      <c r="AQ34" s="367" t="e">
        <f t="shared" ca="1" si="31"/>
        <v>#NAME?</v>
      </c>
      <c r="AR34" s="367" t="e">
        <f t="shared" ca="1" si="32"/>
        <v>#NAME?</v>
      </c>
      <c r="AS34" s="367" t="e">
        <f t="shared" ca="1" si="33"/>
        <v>#NAME?</v>
      </c>
      <c r="AT34" s="489">
        <f>'(E1) Vlerësimi i burimeve'!O43</f>
        <v>0</v>
      </c>
      <c r="AU34" s="490" t="e">
        <f t="shared" ca="1" si="20"/>
        <v>#NAME?</v>
      </c>
      <c r="AV34" s="489">
        <f>'(E1) Vlerësimi i burimeve'!X43</f>
        <v>0</v>
      </c>
      <c r="AW34" s="490" t="e">
        <f t="shared" ca="1" si="21"/>
        <v>#NAME?</v>
      </c>
      <c r="AX34" s="489">
        <f>'(E1) Vlerësimi i burimeve'!AG43</f>
        <v>0</v>
      </c>
      <c r="AY34" s="490" t="e">
        <f t="shared" ca="1" si="22"/>
        <v>#NAME?</v>
      </c>
      <c r="AZ34" s="367" t="e">
        <f t="shared" ca="1" si="34"/>
        <v>#NAME?</v>
      </c>
      <c r="BA34" s="367" t="e">
        <f t="shared" ca="1" si="35"/>
        <v>#NAME?</v>
      </c>
      <c r="BB34" s="367" t="e">
        <f t="shared" ca="1" si="36"/>
        <v>#NAME?</v>
      </c>
    </row>
    <row r="35" spans="1:54" s="368" customFormat="1" ht="15.75" thickBot="1">
      <c r="A35" s="397" t="str">
        <f>'(C2) Burimet viti kaluar'!C41</f>
        <v>A.3.4.3</v>
      </c>
      <c r="B35" s="619" t="e">
        <f>#REF!</f>
        <v>#REF!</v>
      </c>
      <c r="C35" s="620"/>
      <c r="D35" s="390">
        <f>'(C2) Burimet viti kaluar'!D41</f>
        <v>0</v>
      </c>
      <c r="E35" s="390">
        <f>'(C2) Burimet viti kaluar'!E41</f>
        <v>0</v>
      </c>
      <c r="F35" s="390">
        <f>'(C2) Burimet viti kaluar'!F41</f>
        <v>0</v>
      </c>
      <c r="G35" s="617"/>
      <c r="H35" s="618"/>
      <c r="I35" s="391"/>
      <c r="J35" s="391"/>
      <c r="K35" s="391"/>
      <c r="L35" s="391"/>
      <c r="M35" s="391"/>
      <c r="N35" s="392"/>
      <c r="O35" s="393">
        <f t="shared" si="46"/>
        <v>0</v>
      </c>
      <c r="P35" s="617"/>
      <c r="Q35" s="618"/>
      <c r="R35" s="391"/>
      <c r="S35" s="391"/>
      <c r="T35" s="391"/>
      <c r="U35" s="391"/>
      <c r="V35" s="391"/>
      <c r="W35" s="392"/>
      <c r="X35" s="393">
        <f t="shared" si="47"/>
        <v>0</v>
      </c>
      <c r="Y35" s="617"/>
      <c r="Z35" s="618"/>
      <c r="AA35" s="391"/>
      <c r="AB35" s="391"/>
      <c r="AC35" s="391"/>
      <c r="AD35" s="391"/>
      <c r="AE35" s="391"/>
      <c r="AF35" s="392"/>
      <c r="AG35" s="393">
        <f t="shared" si="48"/>
        <v>0</v>
      </c>
      <c r="AI35" s="369" t="e">
        <f t="shared" si="24"/>
        <v>#REF!</v>
      </c>
      <c r="AJ35" s="394"/>
      <c r="AK35" s="355">
        <f t="shared" si="25"/>
        <v>0</v>
      </c>
      <c r="AL35" s="355">
        <f t="shared" si="26"/>
        <v>0</v>
      </c>
      <c r="AM35" s="355">
        <f t="shared" si="27"/>
        <v>0</v>
      </c>
      <c r="AN35" s="367" t="e">
        <f t="shared" ca="1" si="28"/>
        <v>#NAME?</v>
      </c>
      <c r="AO35" s="367" t="e">
        <f t="shared" ca="1" si="29"/>
        <v>#NAME?</v>
      </c>
      <c r="AP35" s="367" t="e">
        <f t="shared" ca="1" si="30"/>
        <v>#NAME?</v>
      </c>
      <c r="AQ35" s="367" t="e">
        <f t="shared" ca="1" si="31"/>
        <v>#NAME?</v>
      </c>
      <c r="AR35" s="367" t="e">
        <f t="shared" ca="1" si="32"/>
        <v>#NAME?</v>
      </c>
      <c r="AS35" s="367" t="e">
        <f t="shared" ca="1" si="33"/>
        <v>#NAME?</v>
      </c>
      <c r="AT35" s="489">
        <f>'(E1) Vlerësimi i burimeve'!O44</f>
        <v>0</v>
      </c>
      <c r="AU35" s="490" t="e">
        <f t="shared" ca="1" si="20"/>
        <v>#NAME?</v>
      </c>
      <c r="AV35" s="489">
        <f>'(E1) Vlerësimi i burimeve'!X44</f>
        <v>0</v>
      </c>
      <c r="AW35" s="490" t="e">
        <f t="shared" ca="1" si="21"/>
        <v>#NAME?</v>
      </c>
      <c r="AX35" s="489">
        <f>'(E1) Vlerësimi i burimeve'!AG44</f>
        <v>0</v>
      </c>
      <c r="AY35" s="490" t="e">
        <f t="shared" ca="1" si="22"/>
        <v>#NAME?</v>
      </c>
      <c r="AZ35" s="367" t="e">
        <f t="shared" ca="1" si="34"/>
        <v>#NAME?</v>
      </c>
      <c r="BA35" s="367" t="e">
        <f t="shared" ca="1" si="35"/>
        <v>#NAME?</v>
      </c>
      <c r="BB35" s="367" t="e">
        <f t="shared" ca="1" si="36"/>
        <v>#NAME?</v>
      </c>
    </row>
    <row r="36" spans="1:54" s="386" customFormat="1" ht="15.75" thickBot="1">
      <c r="A36" s="387" t="str">
        <f>'(C2) Burimet viti kaluar'!C42</f>
        <v>A.3.5</v>
      </c>
      <c r="B36" s="399" t="e">
        <f>#REF!</f>
        <v>#REF!</v>
      </c>
      <c r="C36" s="485"/>
      <c r="D36" s="397">
        <f>'(C2) Burimet viti kaluar'!D42</f>
        <v>6360</v>
      </c>
      <c r="E36" s="397">
        <f>'(C2) Burimet viti kaluar'!E42</f>
        <v>3563</v>
      </c>
      <c r="F36" s="397">
        <f>'(C2) Burimet viti kaluar'!F42</f>
        <v>5210</v>
      </c>
      <c r="G36" s="397"/>
      <c r="H36" s="400"/>
      <c r="I36" s="400"/>
      <c r="J36" s="400"/>
      <c r="K36" s="400"/>
      <c r="L36" s="400"/>
      <c r="M36" s="400"/>
      <c r="N36" s="401"/>
      <c r="O36" s="400">
        <f>SUM(O37:O49)</f>
        <v>5210</v>
      </c>
      <c r="P36" s="397"/>
      <c r="Q36" s="400"/>
      <c r="R36" s="400"/>
      <c r="S36" s="400"/>
      <c r="T36" s="400"/>
      <c r="U36" s="400"/>
      <c r="V36" s="400"/>
      <c r="W36" s="401"/>
      <c r="X36" s="400">
        <f>SUM(X37:X49)</f>
        <v>5241</v>
      </c>
      <c r="Y36" s="397"/>
      <c r="Z36" s="400"/>
      <c r="AA36" s="400"/>
      <c r="AB36" s="400"/>
      <c r="AC36" s="400"/>
      <c r="AD36" s="400"/>
      <c r="AE36" s="400"/>
      <c r="AF36" s="401"/>
      <c r="AG36" s="401">
        <f>SUM(AG37:AG49)</f>
        <v>5241</v>
      </c>
      <c r="AI36" s="369" t="e">
        <f t="shared" si="24"/>
        <v>#REF!</v>
      </c>
      <c r="AJ36" s="394"/>
      <c r="AK36" s="355">
        <f t="shared" si="25"/>
        <v>6360</v>
      </c>
      <c r="AL36" s="355">
        <f t="shared" si="26"/>
        <v>3563</v>
      </c>
      <c r="AM36" s="355">
        <f t="shared" si="27"/>
        <v>5210</v>
      </c>
      <c r="AN36" s="367" t="e">
        <f t="shared" ca="1" si="28"/>
        <v>#NAME?</v>
      </c>
      <c r="AO36" s="367" t="e">
        <f t="shared" ca="1" si="29"/>
        <v>#NAME?</v>
      </c>
      <c r="AP36" s="367" t="e">
        <f t="shared" ca="1" si="30"/>
        <v>#NAME?</v>
      </c>
      <c r="AQ36" s="367" t="e">
        <f t="shared" ca="1" si="31"/>
        <v>#NAME?</v>
      </c>
      <c r="AR36" s="367" t="e">
        <f t="shared" ca="1" si="32"/>
        <v>#NAME?</v>
      </c>
      <c r="AS36" s="367" t="e">
        <f t="shared" ca="1" si="33"/>
        <v>#NAME?</v>
      </c>
      <c r="AT36" s="489">
        <f>'(E1) Vlerësimi i burimeve'!O45</f>
        <v>5210</v>
      </c>
      <c r="AU36" s="490" t="e">
        <f t="shared" ca="1" si="20"/>
        <v>#NAME?</v>
      </c>
      <c r="AV36" s="489">
        <f>'(E1) Vlerësimi i burimeve'!X45</f>
        <v>5210</v>
      </c>
      <c r="AW36" s="490" t="e">
        <f t="shared" ca="1" si="21"/>
        <v>#NAME?</v>
      </c>
      <c r="AX36" s="489">
        <f>'(E1) Vlerësimi i burimeve'!AG45</f>
        <v>5210</v>
      </c>
      <c r="AY36" s="490" t="e">
        <f t="shared" ca="1" si="22"/>
        <v>#NAME?</v>
      </c>
      <c r="AZ36" s="367" t="e">
        <f t="shared" ca="1" si="34"/>
        <v>#NAME?</v>
      </c>
      <c r="BA36" s="367" t="e">
        <f t="shared" ca="1" si="35"/>
        <v>#NAME?</v>
      </c>
      <c r="BB36" s="367" t="e">
        <f t="shared" ca="1" si="36"/>
        <v>#NAME?</v>
      </c>
    </row>
    <row r="37" spans="1:54" s="368" customFormat="1" ht="15.75" thickBot="1">
      <c r="A37" s="397" t="str">
        <f>'(C2) Burimet viti kaluar'!C43</f>
        <v>A.3.5.1</v>
      </c>
      <c r="B37" s="619" t="e">
        <f>#REF!</f>
        <v>#REF!</v>
      </c>
      <c r="C37" s="620"/>
      <c r="D37" s="390">
        <f>'(C2) Burimet viti kaluar'!D43</f>
        <v>5932</v>
      </c>
      <c r="E37" s="390">
        <f>'(C2) Burimet viti kaluar'!E43</f>
        <v>3170</v>
      </c>
      <c r="F37" s="390">
        <f>'(C2) Burimet viti kaluar'!F43</f>
        <v>4240</v>
      </c>
      <c r="G37" s="617"/>
      <c r="H37" s="618"/>
      <c r="I37" s="391"/>
      <c r="J37" s="391"/>
      <c r="K37" s="391"/>
      <c r="L37" s="391"/>
      <c r="M37" s="391"/>
      <c r="N37" s="392"/>
      <c r="O37" s="393">
        <f t="shared" ref="O37:O49" si="49">IF(F37&lt;&gt;0,F37*(1+(SUM(I37:M37))),N37)</f>
        <v>4240</v>
      </c>
      <c r="P37" s="617"/>
      <c r="Q37" s="618"/>
      <c r="R37" s="391"/>
      <c r="S37" s="391"/>
      <c r="T37" s="391"/>
      <c r="U37" s="391"/>
      <c r="V37" s="391"/>
      <c r="W37" s="392"/>
      <c r="X37" s="393">
        <f t="shared" ref="X37:X49" si="50">IF(O37&lt;&gt;0,O37*(1+(SUM(R37:V37))),W37)</f>
        <v>4240</v>
      </c>
      <c r="Y37" s="617"/>
      <c r="Z37" s="618"/>
      <c r="AA37" s="391"/>
      <c r="AB37" s="391"/>
      <c r="AC37" s="391"/>
      <c r="AD37" s="391"/>
      <c r="AE37" s="391"/>
      <c r="AF37" s="392"/>
      <c r="AG37" s="393">
        <f t="shared" ref="AG37:AG49" si="51">IF(X37&lt;&gt;0,X37*(1+(SUM(AA37:AE37))),AF37)</f>
        <v>4240</v>
      </c>
      <c r="AI37" s="369" t="e">
        <f t="shared" si="24"/>
        <v>#REF!</v>
      </c>
      <c r="AJ37" s="394"/>
      <c r="AK37" s="355">
        <f t="shared" si="25"/>
        <v>5932</v>
      </c>
      <c r="AL37" s="355">
        <f t="shared" si="26"/>
        <v>3170</v>
      </c>
      <c r="AM37" s="355">
        <f t="shared" si="27"/>
        <v>4240</v>
      </c>
      <c r="AN37" s="367" t="e">
        <f t="shared" ca="1" si="28"/>
        <v>#NAME?</v>
      </c>
      <c r="AO37" s="367" t="e">
        <f t="shared" ca="1" si="29"/>
        <v>#NAME?</v>
      </c>
      <c r="AP37" s="367" t="e">
        <f t="shared" ca="1" si="30"/>
        <v>#NAME?</v>
      </c>
      <c r="AQ37" s="367" t="e">
        <f t="shared" ca="1" si="31"/>
        <v>#NAME?</v>
      </c>
      <c r="AR37" s="367" t="e">
        <f t="shared" ca="1" si="32"/>
        <v>#NAME?</v>
      </c>
      <c r="AS37" s="367" t="e">
        <f t="shared" ca="1" si="33"/>
        <v>#NAME?</v>
      </c>
      <c r="AT37" s="489">
        <f>'(E1) Vlerësimi i burimeve'!O46</f>
        <v>4240</v>
      </c>
      <c r="AU37" s="490" t="e">
        <f t="shared" ca="1" si="20"/>
        <v>#NAME?</v>
      </c>
      <c r="AV37" s="489">
        <f>'(E1) Vlerësimi i burimeve'!X46</f>
        <v>4240</v>
      </c>
      <c r="AW37" s="490" t="e">
        <f t="shared" ca="1" si="21"/>
        <v>#NAME?</v>
      </c>
      <c r="AX37" s="489">
        <f>'(E1) Vlerësimi i burimeve'!AG46</f>
        <v>4240</v>
      </c>
      <c r="AY37" s="490" t="e">
        <f t="shared" ca="1" si="22"/>
        <v>#NAME?</v>
      </c>
      <c r="AZ37" s="367" t="e">
        <f t="shared" ca="1" si="34"/>
        <v>#NAME?</v>
      </c>
      <c r="BA37" s="367" t="e">
        <f t="shared" ca="1" si="35"/>
        <v>#NAME?</v>
      </c>
      <c r="BB37" s="367" t="e">
        <f t="shared" ca="1" si="36"/>
        <v>#NAME?</v>
      </c>
    </row>
    <row r="38" spans="1:54" s="368" customFormat="1" ht="15.75" thickBot="1">
      <c r="A38" s="397" t="str">
        <f>'(C2) Burimet viti kaluar'!C44</f>
        <v>A.3.5.2</v>
      </c>
      <c r="B38" s="619" t="e">
        <f>#REF!</f>
        <v>#REF!</v>
      </c>
      <c r="C38" s="620"/>
      <c r="D38" s="390">
        <f>'(C2) Burimet viti kaluar'!D44</f>
        <v>369</v>
      </c>
      <c r="E38" s="390">
        <f>'(C2) Burimet viti kaluar'!E44</f>
        <v>258</v>
      </c>
      <c r="F38" s="390">
        <f>'(C2) Burimet viti kaluar'!F44</f>
        <v>310</v>
      </c>
      <c r="G38" s="617"/>
      <c r="H38" s="618"/>
      <c r="I38" s="391"/>
      <c r="J38" s="391"/>
      <c r="K38" s="391"/>
      <c r="L38" s="391"/>
      <c r="M38" s="391"/>
      <c r="N38" s="392">
        <v>1000</v>
      </c>
      <c r="O38" s="393">
        <f t="shared" si="49"/>
        <v>310</v>
      </c>
      <c r="P38" s="617"/>
      <c r="Q38" s="618"/>
      <c r="R38" s="391">
        <v>0.1</v>
      </c>
      <c r="S38" s="391"/>
      <c r="T38" s="391"/>
      <c r="U38" s="391"/>
      <c r="V38" s="391"/>
      <c r="W38" s="392"/>
      <c r="X38" s="393">
        <f t="shared" si="50"/>
        <v>341</v>
      </c>
      <c r="Y38" s="617"/>
      <c r="Z38" s="618"/>
      <c r="AA38" s="391"/>
      <c r="AB38" s="391"/>
      <c r="AC38" s="391"/>
      <c r="AD38" s="391"/>
      <c r="AE38" s="391"/>
      <c r="AF38" s="392"/>
      <c r="AG38" s="393">
        <f t="shared" si="51"/>
        <v>341</v>
      </c>
      <c r="AI38" s="369" t="e">
        <f t="shared" si="24"/>
        <v>#REF!</v>
      </c>
      <c r="AJ38" s="394"/>
      <c r="AK38" s="355">
        <f t="shared" si="25"/>
        <v>369</v>
      </c>
      <c r="AL38" s="355">
        <f t="shared" si="26"/>
        <v>258</v>
      </c>
      <c r="AM38" s="355">
        <f t="shared" si="27"/>
        <v>310</v>
      </c>
      <c r="AN38" s="367" t="e">
        <f t="shared" ca="1" si="28"/>
        <v>#NAME?</v>
      </c>
      <c r="AO38" s="367" t="e">
        <f t="shared" ca="1" si="29"/>
        <v>#NAME?</v>
      </c>
      <c r="AP38" s="367" t="e">
        <f t="shared" ca="1" si="30"/>
        <v>#NAME?</v>
      </c>
      <c r="AQ38" s="367" t="e">
        <f t="shared" ca="1" si="31"/>
        <v>#NAME?</v>
      </c>
      <c r="AR38" s="367" t="e">
        <f t="shared" ca="1" si="32"/>
        <v>#NAME?</v>
      </c>
      <c r="AS38" s="367" t="e">
        <f t="shared" ca="1" si="33"/>
        <v>#NAME?</v>
      </c>
      <c r="AT38" s="489">
        <f>'(E1) Vlerësimi i burimeve'!O47</f>
        <v>310</v>
      </c>
      <c r="AU38" s="490" t="e">
        <f t="shared" ca="1" si="20"/>
        <v>#NAME?</v>
      </c>
      <c r="AV38" s="489">
        <f>'(E1) Vlerësimi i burimeve'!X47</f>
        <v>310</v>
      </c>
      <c r="AW38" s="490" t="e">
        <f t="shared" ca="1" si="21"/>
        <v>#NAME?</v>
      </c>
      <c r="AX38" s="489">
        <f>'(E1) Vlerësimi i burimeve'!AG47</f>
        <v>310</v>
      </c>
      <c r="AY38" s="490" t="e">
        <f t="shared" ca="1" si="22"/>
        <v>#NAME?</v>
      </c>
      <c r="AZ38" s="367" t="e">
        <f t="shared" ca="1" si="34"/>
        <v>#NAME?</v>
      </c>
      <c r="BA38" s="367" t="e">
        <f t="shared" ca="1" si="35"/>
        <v>#NAME?</v>
      </c>
      <c r="BB38" s="367" t="e">
        <f t="shared" ca="1" si="36"/>
        <v>#NAME?</v>
      </c>
    </row>
    <row r="39" spans="1:54" s="368" customFormat="1" ht="15.75" thickBot="1">
      <c r="A39" s="397" t="str">
        <f>'(C2) Burimet viti kaluar'!C45</f>
        <v>A.3.5.3</v>
      </c>
      <c r="B39" s="619" t="e">
        <f>#REF!</f>
        <v>#REF!</v>
      </c>
      <c r="C39" s="620"/>
      <c r="D39" s="390">
        <f>'(C2) Burimet viti kaluar'!D45</f>
        <v>0</v>
      </c>
      <c r="E39" s="390">
        <f>'(C2) Burimet viti kaluar'!E45</f>
        <v>0</v>
      </c>
      <c r="F39" s="390">
        <f>'(C2) Burimet viti kaluar'!F45</f>
        <v>0</v>
      </c>
      <c r="G39" s="617"/>
      <c r="H39" s="618"/>
      <c r="I39" s="391"/>
      <c r="J39" s="391"/>
      <c r="K39" s="391"/>
      <c r="L39" s="391"/>
      <c r="M39" s="391"/>
      <c r="N39" s="392"/>
      <c r="O39" s="393">
        <f t="shared" si="49"/>
        <v>0</v>
      </c>
      <c r="P39" s="617"/>
      <c r="Q39" s="618"/>
      <c r="R39" s="391"/>
      <c r="S39" s="391"/>
      <c r="T39" s="391"/>
      <c r="U39" s="391"/>
      <c r="V39" s="391"/>
      <c r="W39" s="392"/>
      <c r="X39" s="393">
        <f t="shared" si="50"/>
        <v>0</v>
      </c>
      <c r="Y39" s="617"/>
      <c r="Z39" s="618"/>
      <c r="AA39" s="391"/>
      <c r="AB39" s="391"/>
      <c r="AC39" s="391"/>
      <c r="AD39" s="391"/>
      <c r="AE39" s="391"/>
      <c r="AF39" s="392"/>
      <c r="AG39" s="393">
        <f t="shared" si="51"/>
        <v>0</v>
      </c>
      <c r="AI39" s="369" t="e">
        <f t="shared" si="24"/>
        <v>#REF!</v>
      </c>
      <c r="AJ39" s="394"/>
      <c r="AK39" s="355">
        <f t="shared" si="25"/>
        <v>0</v>
      </c>
      <c r="AL39" s="355">
        <f t="shared" si="26"/>
        <v>0</v>
      </c>
      <c r="AM39" s="355">
        <f t="shared" si="27"/>
        <v>0</v>
      </c>
      <c r="AN39" s="367" t="e">
        <f t="shared" ca="1" si="28"/>
        <v>#NAME?</v>
      </c>
      <c r="AO39" s="367" t="e">
        <f t="shared" ca="1" si="29"/>
        <v>#NAME?</v>
      </c>
      <c r="AP39" s="367" t="e">
        <f t="shared" ca="1" si="30"/>
        <v>#NAME?</v>
      </c>
      <c r="AQ39" s="367" t="e">
        <f t="shared" ca="1" si="31"/>
        <v>#NAME?</v>
      </c>
      <c r="AR39" s="367" t="e">
        <f t="shared" ca="1" si="32"/>
        <v>#NAME?</v>
      </c>
      <c r="AS39" s="367" t="e">
        <f t="shared" ca="1" si="33"/>
        <v>#NAME?</v>
      </c>
      <c r="AT39" s="489">
        <f>'(E1) Vlerësimi i burimeve'!O48</f>
        <v>0</v>
      </c>
      <c r="AU39" s="490" t="e">
        <f t="shared" ca="1" si="20"/>
        <v>#NAME?</v>
      </c>
      <c r="AV39" s="489">
        <f>'(E1) Vlerësimi i burimeve'!X48</f>
        <v>0</v>
      </c>
      <c r="AW39" s="490" t="e">
        <f t="shared" ca="1" si="21"/>
        <v>#NAME?</v>
      </c>
      <c r="AX39" s="489">
        <f>'(E1) Vlerësimi i burimeve'!AG48</f>
        <v>0</v>
      </c>
      <c r="AY39" s="490" t="e">
        <f t="shared" ca="1" si="22"/>
        <v>#NAME?</v>
      </c>
      <c r="AZ39" s="367" t="e">
        <f t="shared" ca="1" si="34"/>
        <v>#NAME?</v>
      </c>
      <c r="BA39" s="367" t="e">
        <f t="shared" ca="1" si="35"/>
        <v>#NAME?</v>
      </c>
      <c r="BB39" s="367" t="e">
        <f t="shared" ca="1" si="36"/>
        <v>#NAME?</v>
      </c>
    </row>
    <row r="40" spans="1:54" s="368" customFormat="1" ht="15.75" thickBot="1">
      <c r="A40" s="397" t="str">
        <f>'(C2) Burimet viti kaluar'!C46</f>
        <v>A.3.5.4</v>
      </c>
      <c r="B40" s="619" t="e">
        <f>#REF!</f>
        <v>#REF!</v>
      </c>
      <c r="C40" s="620"/>
      <c r="D40" s="390">
        <f>'(C2) Burimet viti kaluar'!D46</f>
        <v>0</v>
      </c>
      <c r="E40" s="390">
        <f>'(C2) Burimet viti kaluar'!E46</f>
        <v>0</v>
      </c>
      <c r="F40" s="390">
        <f>'(C2) Burimet viti kaluar'!F46</f>
        <v>0</v>
      </c>
      <c r="G40" s="617"/>
      <c r="H40" s="618"/>
      <c r="I40" s="391"/>
      <c r="J40" s="391"/>
      <c r="K40" s="391"/>
      <c r="L40" s="391"/>
      <c r="M40" s="391"/>
      <c r="N40" s="392"/>
      <c r="O40" s="393">
        <f t="shared" si="49"/>
        <v>0</v>
      </c>
      <c r="P40" s="617"/>
      <c r="Q40" s="618"/>
      <c r="R40" s="391"/>
      <c r="S40" s="391"/>
      <c r="T40" s="391"/>
      <c r="U40" s="391"/>
      <c r="V40" s="391"/>
      <c r="W40" s="392"/>
      <c r="X40" s="393">
        <f t="shared" si="50"/>
        <v>0</v>
      </c>
      <c r="Y40" s="617"/>
      <c r="Z40" s="618"/>
      <c r="AA40" s="391"/>
      <c r="AB40" s="391"/>
      <c r="AC40" s="391"/>
      <c r="AD40" s="391"/>
      <c r="AE40" s="391"/>
      <c r="AF40" s="392"/>
      <c r="AG40" s="393">
        <f t="shared" si="51"/>
        <v>0</v>
      </c>
      <c r="AI40" s="369" t="e">
        <f t="shared" si="24"/>
        <v>#REF!</v>
      </c>
      <c r="AJ40" s="394"/>
      <c r="AK40" s="355">
        <f t="shared" si="25"/>
        <v>0</v>
      </c>
      <c r="AL40" s="355">
        <f t="shared" si="26"/>
        <v>0</v>
      </c>
      <c r="AM40" s="355">
        <f t="shared" si="27"/>
        <v>0</v>
      </c>
      <c r="AN40" s="367" t="e">
        <f t="shared" ca="1" si="28"/>
        <v>#NAME?</v>
      </c>
      <c r="AO40" s="367" t="e">
        <f t="shared" ca="1" si="29"/>
        <v>#NAME?</v>
      </c>
      <c r="AP40" s="367" t="e">
        <f t="shared" ca="1" si="30"/>
        <v>#NAME?</v>
      </c>
      <c r="AQ40" s="367" t="e">
        <f t="shared" ca="1" si="31"/>
        <v>#NAME?</v>
      </c>
      <c r="AR40" s="367" t="e">
        <f t="shared" ca="1" si="32"/>
        <v>#NAME?</v>
      </c>
      <c r="AS40" s="367" t="e">
        <f t="shared" ca="1" si="33"/>
        <v>#NAME?</v>
      </c>
      <c r="AT40" s="489">
        <f>'(E1) Vlerësimi i burimeve'!O49</f>
        <v>0</v>
      </c>
      <c r="AU40" s="490" t="e">
        <f t="shared" ca="1" si="20"/>
        <v>#NAME?</v>
      </c>
      <c r="AV40" s="489">
        <f>'(E1) Vlerësimi i burimeve'!X49</f>
        <v>0</v>
      </c>
      <c r="AW40" s="490" t="e">
        <f t="shared" ca="1" si="21"/>
        <v>#NAME?</v>
      </c>
      <c r="AX40" s="489">
        <f>'(E1) Vlerësimi i burimeve'!AG49</f>
        <v>0</v>
      </c>
      <c r="AY40" s="490" t="e">
        <f t="shared" ca="1" si="22"/>
        <v>#NAME?</v>
      </c>
      <c r="AZ40" s="367" t="e">
        <f t="shared" ca="1" si="34"/>
        <v>#NAME?</v>
      </c>
      <c r="BA40" s="367" t="e">
        <f t="shared" ca="1" si="35"/>
        <v>#NAME?</v>
      </c>
      <c r="BB40" s="367" t="e">
        <f t="shared" ca="1" si="36"/>
        <v>#NAME?</v>
      </c>
    </row>
    <row r="41" spans="1:54" s="368" customFormat="1" ht="15.75" thickBot="1">
      <c r="A41" s="397" t="str">
        <f>'(C2) Burimet viti kaluar'!C47</f>
        <v>A.3.5.5</v>
      </c>
      <c r="B41" s="619" t="e">
        <f>#REF!</f>
        <v>#REF!</v>
      </c>
      <c r="C41" s="620"/>
      <c r="D41" s="390">
        <f>'(C2) Burimet viti kaluar'!D47</f>
        <v>0</v>
      </c>
      <c r="E41" s="390">
        <f>'(C2) Burimet viti kaluar'!E47</f>
        <v>47</v>
      </c>
      <c r="F41" s="390">
        <f>'(C2) Burimet viti kaluar'!F47</f>
        <v>160</v>
      </c>
      <c r="G41" s="617"/>
      <c r="H41" s="618"/>
      <c r="I41" s="391"/>
      <c r="J41" s="391"/>
      <c r="K41" s="391"/>
      <c r="L41" s="391"/>
      <c r="M41" s="391"/>
      <c r="N41" s="392"/>
      <c r="O41" s="393">
        <f t="shared" si="49"/>
        <v>160</v>
      </c>
      <c r="P41" s="617"/>
      <c r="Q41" s="618"/>
      <c r="R41" s="391"/>
      <c r="S41" s="391"/>
      <c r="T41" s="391"/>
      <c r="U41" s="391"/>
      <c r="V41" s="391"/>
      <c r="W41" s="392"/>
      <c r="X41" s="393">
        <f t="shared" si="50"/>
        <v>160</v>
      </c>
      <c r="Y41" s="617"/>
      <c r="Z41" s="618"/>
      <c r="AA41" s="391"/>
      <c r="AB41" s="391"/>
      <c r="AC41" s="391"/>
      <c r="AD41" s="391"/>
      <c r="AE41" s="391"/>
      <c r="AF41" s="392"/>
      <c r="AG41" s="393">
        <f t="shared" si="51"/>
        <v>160</v>
      </c>
      <c r="AI41" s="369" t="e">
        <f t="shared" si="24"/>
        <v>#REF!</v>
      </c>
      <c r="AJ41" s="394"/>
      <c r="AK41" s="355">
        <f t="shared" si="25"/>
        <v>0</v>
      </c>
      <c r="AL41" s="355">
        <f t="shared" si="26"/>
        <v>47</v>
      </c>
      <c r="AM41" s="355">
        <f t="shared" si="27"/>
        <v>160</v>
      </c>
      <c r="AN41" s="367" t="e">
        <f t="shared" ca="1" si="28"/>
        <v>#NAME?</v>
      </c>
      <c r="AO41" s="367" t="e">
        <f t="shared" ca="1" si="29"/>
        <v>#NAME?</v>
      </c>
      <c r="AP41" s="367" t="e">
        <f t="shared" ca="1" si="30"/>
        <v>#NAME?</v>
      </c>
      <c r="AQ41" s="367" t="e">
        <f t="shared" ca="1" si="31"/>
        <v>#NAME?</v>
      </c>
      <c r="AR41" s="367" t="e">
        <f t="shared" ca="1" si="32"/>
        <v>#NAME?</v>
      </c>
      <c r="AS41" s="367" t="e">
        <f t="shared" ca="1" si="33"/>
        <v>#NAME?</v>
      </c>
      <c r="AT41" s="489">
        <f>'(E1) Vlerësimi i burimeve'!O50</f>
        <v>160</v>
      </c>
      <c r="AU41" s="490" t="e">
        <f t="shared" ca="1" si="20"/>
        <v>#NAME?</v>
      </c>
      <c r="AV41" s="489">
        <f>'(E1) Vlerësimi i burimeve'!X50</f>
        <v>160</v>
      </c>
      <c r="AW41" s="490" t="e">
        <f t="shared" ca="1" si="21"/>
        <v>#NAME?</v>
      </c>
      <c r="AX41" s="489">
        <f>'(E1) Vlerësimi i burimeve'!AG50</f>
        <v>160</v>
      </c>
      <c r="AY41" s="490" t="e">
        <f t="shared" ca="1" si="22"/>
        <v>#NAME?</v>
      </c>
      <c r="AZ41" s="367" t="e">
        <f t="shared" ca="1" si="34"/>
        <v>#NAME?</v>
      </c>
      <c r="BA41" s="367" t="e">
        <f t="shared" ca="1" si="35"/>
        <v>#NAME?</v>
      </c>
      <c r="BB41" s="367" t="e">
        <f t="shared" ca="1" si="36"/>
        <v>#NAME?</v>
      </c>
    </row>
    <row r="42" spans="1:54" s="368" customFormat="1" ht="15.75" thickBot="1">
      <c r="A42" s="397" t="str">
        <f>'(C2) Burimet viti kaluar'!C48</f>
        <v>A.3.5.6</v>
      </c>
      <c r="B42" s="619" t="e">
        <f>#REF!</f>
        <v>#REF!</v>
      </c>
      <c r="C42" s="620"/>
      <c r="D42" s="390">
        <f>'(C2) Burimet viti kaluar'!D48</f>
        <v>59</v>
      </c>
      <c r="E42" s="390">
        <f>'(C2) Burimet viti kaluar'!E48</f>
        <v>88</v>
      </c>
      <c r="F42" s="390">
        <f>'(C2) Burimet viti kaluar'!F48</f>
        <v>250</v>
      </c>
      <c r="G42" s="617"/>
      <c r="H42" s="618"/>
      <c r="I42" s="391"/>
      <c r="J42" s="391"/>
      <c r="K42" s="391"/>
      <c r="L42" s="391"/>
      <c r="M42" s="391"/>
      <c r="N42" s="392"/>
      <c r="O42" s="393">
        <f t="shared" si="49"/>
        <v>250</v>
      </c>
      <c r="P42" s="617"/>
      <c r="Q42" s="618"/>
      <c r="R42" s="391"/>
      <c r="S42" s="391"/>
      <c r="T42" s="391"/>
      <c r="U42" s="391"/>
      <c r="V42" s="391"/>
      <c r="W42" s="392"/>
      <c r="X42" s="393">
        <f t="shared" si="50"/>
        <v>250</v>
      </c>
      <c r="Y42" s="617"/>
      <c r="Z42" s="618"/>
      <c r="AA42" s="391"/>
      <c r="AB42" s="391"/>
      <c r="AC42" s="391"/>
      <c r="AD42" s="391"/>
      <c r="AE42" s="391"/>
      <c r="AF42" s="392"/>
      <c r="AG42" s="393">
        <f t="shared" si="51"/>
        <v>250</v>
      </c>
      <c r="AI42" s="369" t="e">
        <f t="shared" si="24"/>
        <v>#REF!</v>
      </c>
      <c r="AJ42" s="394"/>
      <c r="AK42" s="355">
        <f t="shared" si="25"/>
        <v>59</v>
      </c>
      <c r="AL42" s="355">
        <f t="shared" si="26"/>
        <v>88</v>
      </c>
      <c r="AM42" s="355">
        <f t="shared" si="27"/>
        <v>250</v>
      </c>
      <c r="AN42" s="367" t="e">
        <f t="shared" ca="1" si="28"/>
        <v>#NAME?</v>
      </c>
      <c r="AO42" s="367" t="e">
        <f t="shared" ca="1" si="29"/>
        <v>#NAME?</v>
      </c>
      <c r="AP42" s="367" t="e">
        <f t="shared" ca="1" si="30"/>
        <v>#NAME?</v>
      </c>
      <c r="AQ42" s="367" t="e">
        <f t="shared" ca="1" si="31"/>
        <v>#NAME?</v>
      </c>
      <c r="AR42" s="367" t="e">
        <f t="shared" ca="1" si="32"/>
        <v>#NAME?</v>
      </c>
      <c r="AS42" s="367" t="e">
        <f t="shared" ca="1" si="33"/>
        <v>#NAME?</v>
      </c>
      <c r="AT42" s="489">
        <f>'(E1) Vlerësimi i burimeve'!O51</f>
        <v>250</v>
      </c>
      <c r="AU42" s="490" t="e">
        <f t="shared" ca="1" si="20"/>
        <v>#NAME?</v>
      </c>
      <c r="AV42" s="489">
        <f>'(E1) Vlerësimi i burimeve'!X51</f>
        <v>250</v>
      </c>
      <c r="AW42" s="490" t="e">
        <f t="shared" ca="1" si="21"/>
        <v>#NAME?</v>
      </c>
      <c r="AX42" s="489">
        <f>'(E1) Vlerësimi i burimeve'!AG51</f>
        <v>250</v>
      </c>
      <c r="AY42" s="490" t="e">
        <f t="shared" ca="1" si="22"/>
        <v>#NAME?</v>
      </c>
      <c r="AZ42" s="367" t="e">
        <f t="shared" ca="1" si="34"/>
        <v>#NAME?</v>
      </c>
      <c r="BA42" s="367" t="e">
        <f t="shared" ca="1" si="35"/>
        <v>#NAME?</v>
      </c>
      <c r="BB42" s="367" t="e">
        <f t="shared" ca="1" si="36"/>
        <v>#NAME?</v>
      </c>
    </row>
    <row r="43" spans="1:54" s="368" customFormat="1" ht="15.75" thickBot="1">
      <c r="A43" s="397" t="str">
        <f>'(C2) Burimet viti kaluar'!C49</f>
        <v>A.3.5.7</v>
      </c>
      <c r="B43" s="619" t="e">
        <f>#REF!</f>
        <v>#REF!</v>
      </c>
      <c r="C43" s="620"/>
      <c r="D43" s="390">
        <f>'(C2) Burimet viti kaluar'!D49</f>
        <v>0</v>
      </c>
      <c r="E43" s="390">
        <f>'(C2) Burimet viti kaluar'!E49</f>
        <v>0</v>
      </c>
      <c r="F43" s="390">
        <f>'(C2) Burimet viti kaluar'!F49</f>
        <v>0</v>
      </c>
      <c r="G43" s="617"/>
      <c r="H43" s="618"/>
      <c r="I43" s="391">
        <v>0.1</v>
      </c>
      <c r="J43" s="391">
        <v>0.1</v>
      </c>
      <c r="K43" s="391"/>
      <c r="L43" s="391"/>
      <c r="M43" s="391"/>
      <c r="N43" s="392"/>
      <c r="O43" s="393">
        <f t="shared" si="49"/>
        <v>0</v>
      </c>
      <c r="P43" s="617"/>
      <c r="Q43" s="618"/>
      <c r="R43" s="391"/>
      <c r="S43" s="391"/>
      <c r="T43" s="391"/>
      <c r="U43" s="391"/>
      <c r="V43" s="391"/>
      <c r="W43" s="392"/>
      <c r="X43" s="393">
        <f t="shared" si="50"/>
        <v>0</v>
      </c>
      <c r="Y43" s="617"/>
      <c r="Z43" s="618"/>
      <c r="AA43" s="391">
        <v>0.1</v>
      </c>
      <c r="AB43" s="391"/>
      <c r="AC43" s="391"/>
      <c r="AD43" s="391"/>
      <c r="AE43" s="391">
        <v>0.04</v>
      </c>
      <c r="AF43" s="392"/>
      <c r="AG43" s="393">
        <f t="shared" si="51"/>
        <v>0</v>
      </c>
      <c r="AI43" s="369" t="e">
        <f t="shared" si="24"/>
        <v>#REF!</v>
      </c>
      <c r="AJ43" s="394"/>
      <c r="AK43" s="355">
        <f t="shared" si="25"/>
        <v>0</v>
      </c>
      <c r="AL43" s="355">
        <f t="shared" si="26"/>
        <v>0</v>
      </c>
      <c r="AM43" s="355">
        <f t="shared" si="27"/>
        <v>0</v>
      </c>
      <c r="AN43" s="367" t="e">
        <f t="shared" ca="1" si="28"/>
        <v>#NAME?</v>
      </c>
      <c r="AO43" s="367" t="e">
        <f t="shared" ca="1" si="29"/>
        <v>#NAME?</v>
      </c>
      <c r="AP43" s="367" t="e">
        <f t="shared" ca="1" si="30"/>
        <v>#NAME?</v>
      </c>
      <c r="AQ43" s="367" t="e">
        <f t="shared" ca="1" si="31"/>
        <v>#NAME?</v>
      </c>
      <c r="AR43" s="367" t="e">
        <f t="shared" ca="1" si="32"/>
        <v>#NAME?</v>
      </c>
      <c r="AS43" s="367" t="e">
        <f t="shared" ca="1" si="33"/>
        <v>#NAME?</v>
      </c>
      <c r="AT43" s="489">
        <f>'(E1) Vlerësimi i burimeve'!O52</f>
        <v>0</v>
      </c>
      <c r="AU43" s="490" t="e">
        <f t="shared" ca="1" si="20"/>
        <v>#NAME?</v>
      </c>
      <c r="AV43" s="489">
        <f>'(E1) Vlerësimi i burimeve'!X52</f>
        <v>0</v>
      </c>
      <c r="AW43" s="490" t="e">
        <f t="shared" ca="1" si="21"/>
        <v>#NAME?</v>
      </c>
      <c r="AX43" s="489">
        <f>'(E1) Vlerësimi i burimeve'!AG52</f>
        <v>0</v>
      </c>
      <c r="AY43" s="490" t="e">
        <f t="shared" ca="1" si="22"/>
        <v>#NAME?</v>
      </c>
      <c r="AZ43" s="367" t="e">
        <f t="shared" ca="1" si="34"/>
        <v>#NAME?</v>
      </c>
      <c r="BA43" s="367" t="e">
        <f t="shared" ca="1" si="35"/>
        <v>#NAME?</v>
      </c>
      <c r="BB43" s="367" t="e">
        <f t="shared" ca="1" si="36"/>
        <v>#NAME?</v>
      </c>
    </row>
    <row r="44" spans="1:54" s="368" customFormat="1" ht="15.75" thickBot="1">
      <c r="A44" s="397" t="str">
        <f>'(C2) Burimet viti kaluar'!C50</f>
        <v>A.3.5.8</v>
      </c>
      <c r="B44" s="619" t="e">
        <f>#REF!</f>
        <v>#REF!</v>
      </c>
      <c r="C44" s="620"/>
      <c r="D44" s="390">
        <f>'(C2) Burimet viti kaluar'!D50</f>
        <v>0</v>
      </c>
      <c r="E44" s="390">
        <f>'(C2) Burimet viti kaluar'!E50</f>
        <v>0</v>
      </c>
      <c r="F44" s="390">
        <f>'(C2) Burimet viti kaluar'!F50</f>
        <v>250</v>
      </c>
      <c r="G44" s="617"/>
      <c r="H44" s="618"/>
      <c r="I44" s="391"/>
      <c r="J44" s="391"/>
      <c r="K44" s="391"/>
      <c r="L44" s="391"/>
      <c r="M44" s="391"/>
      <c r="N44" s="392"/>
      <c r="O44" s="393">
        <f t="shared" si="49"/>
        <v>250</v>
      </c>
      <c r="P44" s="617"/>
      <c r="Q44" s="618"/>
      <c r="R44" s="391"/>
      <c r="S44" s="391"/>
      <c r="T44" s="391"/>
      <c r="U44" s="391"/>
      <c r="V44" s="391"/>
      <c r="W44" s="392"/>
      <c r="X44" s="393">
        <f t="shared" si="50"/>
        <v>250</v>
      </c>
      <c r="Y44" s="617"/>
      <c r="Z44" s="618"/>
      <c r="AA44" s="391"/>
      <c r="AB44" s="391"/>
      <c r="AC44" s="391"/>
      <c r="AD44" s="391"/>
      <c r="AE44" s="391"/>
      <c r="AF44" s="392"/>
      <c r="AG44" s="393">
        <f t="shared" si="51"/>
        <v>250</v>
      </c>
      <c r="AI44" s="369" t="e">
        <f t="shared" si="24"/>
        <v>#REF!</v>
      </c>
      <c r="AJ44" s="394"/>
      <c r="AK44" s="355">
        <f t="shared" si="25"/>
        <v>0</v>
      </c>
      <c r="AL44" s="355">
        <f t="shared" si="26"/>
        <v>0</v>
      </c>
      <c r="AM44" s="355">
        <f t="shared" si="27"/>
        <v>250</v>
      </c>
      <c r="AN44" s="367" t="e">
        <f t="shared" ca="1" si="28"/>
        <v>#NAME?</v>
      </c>
      <c r="AO44" s="367" t="e">
        <f t="shared" ca="1" si="29"/>
        <v>#NAME?</v>
      </c>
      <c r="AP44" s="367" t="e">
        <f t="shared" ca="1" si="30"/>
        <v>#NAME?</v>
      </c>
      <c r="AQ44" s="367" t="e">
        <f t="shared" ca="1" si="31"/>
        <v>#NAME?</v>
      </c>
      <c r="AR44" s="367" t="e">
        <f t="shared" ca="1" si="32"/>
        <v>#NAME?</v>
      </c>
      <c r="AS44" s="367" t="e">
        <f t="shared" ca="1" si="33"/>
        <v>#NAME?</v>
      </c>
      <c r="AT44" s="489">
        <f>'(E1) Vlerësimi i burimeve'!O53</f>
        <v>250</v>
      </c>
      <c r="AU44" s="490" t="e">
        <f t="shared" ca="1" si="20"/>
        <v>#NAME?</v>
      </c>
      <c r="AV44" s="489">
        <f>'(E1) Vlerësimi i burimeve'!X53</f>
        <v>250</v>
      </c>
      <c r="AW44" s="490" t="e">
        <f t="shared" ca="1" si="21"/>
        <v>#NAME?</v>
      </c>
      <c r="AX44" s="489">
        <f>'(E1) Vlerësimi i burimeve'!AG53</f>
        <v>250</v>
      </c>
      <c r="AY44" s="490" t="e">
        <f t="shared" ca="1" si="22"/>
        <v>#NAME?</v>
      </c>
      <c r="AZ44" s="367" t="e">
        <f t="shared" ca="1" si="34"/>
        <v>#NAME?</v>
      </c>
      <c r="BA44" s="367" t="e">
        <f t="shared" ca="1" si="35"/>
        <v>#NAME?</v>
      </c>
      <c r="BB44" s="367" t="e">
        <f t="shared" ca="1" si="36"/>
        <v>#NAME?</v>
      </c>
    </row>
    <row r="45" spans="1:54" s="368" customFormat="1" ht="15.75" thickBot="1">
      <c r="A45" s="397" t="str">
        <f>'(C2) Burimet viti kaluar'!C51</f>
        <v>A.3.5.9</v>
      </c>
      <c r="B45" s="619" t="e">
        <f>#REF!</f>
        <v>#REF!</v>
      </c>
      <c r="C45" s="620"/>
      <c r="D45" s="390">
        <f>'(C2) Burimet viti kaluar'!D51</f>
        <v>0</v>
      </c>
      <c r="E45" s="390">
        <f>'(C2) Burimet viti kaluar'!E51</f>
        <v>0</v>
      </c>
      <c r="F45" s="390">
        <f>'(C2) Burimet viti kaluar'!F51</f>
        <v>0</v>
      </c>
      <c r="G45" s="617"/>
      <c r="H45" s="618"/>
      <c r="I45" s="391"/>
      <c r="J45" s="391"/>
      <c r="K45" s="391"/>
      <c r="L45" s="391"/>
      <c r="M45" s="391"/>
      <c r="N45" s="392"/>
      <c r="O45" s="393">
        <f t="shared" si="49"/>
        <v>0</v>
      </c>
      <c r="P45" s="617"/>
      <c r="Q45" s="618"/>
      <c r="R45" s="391"/>
      <c r="S45" s="391"/>
      <c r="T45" s="391"/>
      <c r="U45" s="391"/>
      <c r="V45" s="391"/>
      <c r="W45" s="392"/>
      <c r="X45" s="393">
        <f t="shared" si="50"/>
        <v>0</v>
      </c>
      <c r="Y45" s="617"/>
      <c r="Z45" s="618"/>
      <c r="AA45" s="391"/>
      <c r="AB45" s="391"/>
      <c r="AC45" s="391"/>
      <c r="AD45" s="391"/>
      <c r="AE45" s="391"/>
      <c r="AF45" s="392"/>
      <c r="AG45" s="393">
        <f t="shared" si="51"/>
        <v>0</v>
      </c>
      <c r="AI45" s="369" t="e">
        <f t="shared" si="24"/>
        <v>#REF!</v>
      </c>
      <c r="AJ45" s="394"/>
      <c r="AK45" s="355">
        <f t="shared" si="25"/>
        <v>0</v>
      </c>
      <c r="AL45" s="355">
        <f t="shared" si="26"/>
        <v>0</v>
      </c>
      <c r="AM45" s="355">
        <f t="shared" si="27"/>
        <v>0</v>
      </c>
      <c r="AN45" s="367" t="e">
        <f t="shared" ca="1" si="28"/>
        <v>#NAME?</v>
      </c>
      <c r="AO45" s="367" t="e">
        <f t="shared" ca="1" si="29"/>
        <v>#NAME?</v>
      </c>
      <c r="AP45" s="367" t="e">
        <f t="shared" ca="1" si="30"/>
        <v>#NAME?</v>
      </c>
      <c r="AQ45" s="367" t="e">
        <f t="shared" ca="1" si="31"/>
        <v>#NAME?</v>
      </c>
      <c r="AR45" s="367" t="e">
        <f t="shared" ca="1" si="32"/>
        <v>#NAME?</v>
      </c>
      <c r="AS45" s="367" t="e">
        <f t="shared" ca="1" si="33"/>
        <v>#NAME?</v>
      </c>
      <c r="AT45" s="489">
        <f>'(E1) Vlerësimi i burimeve'!O54</f>
        <v>0</v>
      </c>
      <c r="AU45" s="490" t="e">
        <f t="shared" ca="1" si="20"/>
        <v>#NAME?</v>
      </c>
      <c r="AV45" s="489">
        <f>'(E1) Vlerësimi i burimeve'!X54</f>
        <v>0</v>
      </c>
      <c r="AW45" s="490" t="e">
        <f t="shared" ca="1" si="21"/>
        <v>#NAME?</v>
      </c>
      <c r="AX45" s="489">
        <f>'(E1) Vlerësimi i burimeve'!AG54</f>
        <v>0</v>
      </c>
      <c r="AY45" s="490" t="e">
        <f t="shared" ca="1" si="22"/>
        <v>#NAME?</v>
      </c>
      <c r="AZ45" s="367" t="e">
        <f t="shared" ca="1" si="34"/>
        <v>#NAME?</v>
      </c>
      <c r="BA45" s="367" t="e">
        <f t="shared" ca="1" si="35"/>
        <v>#NAME?</v>
      </c>
      <c r="BB45" s="367" t="e">
        <f t="shared" ca="1" si="36"/>
        <v>#NAME?</v>
      </c>
    </row>
    <row r="46" spans="1:54" s="368" customFormat="1" ht="15.75" thickBot="1">
      <c r="A46" s="397" t="str">
        <f>'(C2) Burimet viti kaluar'!C52</f>
        <v>A.3.5.10</v>
      </c>
      <c r="B46" s="619" t="e">
        <f>#REF!</f>
        <v>#REF!</v>
      </c>
      <c r="C46" s="620"/>
      <c r="D46" s="390">
        <f>'(C2) Burimet viti kaluar'!D52</f>
        <v>0</v>
      </c>
      <c r="E46" s="390">
        <f>'(C2) Burimet viti kaluar'!E52</f>
        <v>0</v>
      </c>
      <c r="F46" s="390">
        <f>'(C2) Burimet viti kaluar'!F52</f>
        <v>0</v>
      </c>
      <c r="G46" s="617"/>
      <c r="H46" s="618"/>
      <c r="I46" s="391"/>
      <c r="J46" s="391"/>
      <c r="K46" s="391"/>
      <c r="L46" s="391"/>
      <c r="M46" s="391"/>
      <c r="N46" s="392"/>
      <c r="O46" s="393">
        <f t="shared" si="49"/>
        <v>0</v>
      </c>
      <c r="P46" s="617"/>
      <c r="Q46" s="618"/>
      <c r="R46" s="391"/>
      <c r="S46" s="391"/>
      <c r="T46" s="391"/>
      <c r="U46" s="391"/>
      <c r="V46" s="391"/>
      <c r="W46" s="392"/>
      <c r="X46" s="393">
        <f t="shared" si="50"/>
        <v>0</v>
      </c>
      <c r="Y46" s="617"/>
      <c r="Z46" s="618"/>
      <c r="AA46" s="391"/>
      <c r="AB46" s="391"/>
      <c r="AC46" s="391"/>
      <c r="AD46" s="391"/>
      <c r="AE46" s="391"/>
      <c r="AF46" s="392"/>
      <c r="AG46" s="393">
        <f t="shared" si="51"/>
        <v>0</v>
      </c>
      <c r="AI46" s="369" t="e">
        <f t="shared" si="24"/>
        <v>#REF!</v>
      </c>
      <c r="AJ46" s="394"/>
      <c r="AK46" s="355">
        <f t="shared" si="25"/>
        <v>0</v>
      </c>
      <c r="AL46" s="355">
        <f t="shared" si="26"/>
        <v>0</v>
      </c>
      <c r="AM46" s="355">
        <f t="shared" si="27"/>
        <v>0</v>
      </c>
      <c r="AN46" s="367" t="e">
        <f t="shared" ca="1" si="28"/>
        <v>#NAME?</v>
      </c>
      <c r="AO46" s="367" t="e">
        <f t="shared" ca="1" si="29"/>
        <v>#NAME?</v>
      </c>
      <c r="AP46" s="367" t="e">
        <f t="shared" ca="1" si="30"/>
        <v>#NAME?</v>
      </c>
      <c r="AQ46" s="367" t="e">
        <f t="shared" ca="1" si="31"/>
        <v>#NAME?</v>
      </c>
      <c r="AR46" s="367" t="e">
        <f t="shared" ca="1" si="32"/>
        <v>#NAME?</v>
      </c>
      <c r="AS46" s="367" t="e">
        <f t="shared" ca="1" si="33"/>
        <v>#NAME?</v>
      </c>
      <c r="AT46" s="489">
        <f>'(E1) Vlerësimi i burimeve'!O55</f>
        <v>0</v>
      </c>
      <c r="AU46" s="490" t="e">
        <f t="shared" ca="1" si="20"/>
        <v>#NAME?</v>
      </c>
      <c r="AV46" s="489">
        <f>'(E1) Vlerësimi i burimeve'!X55</f>
        <v>0</v>
      </c>
      <c r="AW46" s="490" t="e">
        <f t="shared" ca="1" si="21"/>
        <v>#NAME?</v>
      </c>
      <c r="AX46" s="489">
        <f>'(E1) Vlerësimi i burimeve'!AG55</f>
        <v>0</v>
      </c>
      <c r="AY46" s="490" t="e">
        <f t="shared" ca="1" si="22"/>
        <v>#NAME?</v>
      </c>
      <c r="AZ46" s="367" t="e">
        <f t="shared" ca="1" si="34"/>
        <v>#NAME?</v>
      </c>
      <c r="BA46" s="367" t="e">
        <f t="shared" ca="1" si="35"/>
        <v>#NAME?</v>
      </c>
      <c r="BB46" s="367" t="e">
        <f t="shared" ca="1" si="36"/>
        <v>#NAME?</v>
      </c>
    </row>
    <row r="47" spans="1:54" s="368" customFormat="1" ht="15.75" thickBot="1">
      <c r="A47" s="397" t="str">
        <f>'(C2) Burimet viti kaluar'!C53</f>
        <v>A.3.5.11</v>
      </c>
      <c r="B47" s="619" t="e">
        <f>#REF!</f>
        <v>#REF!</v>
      </c>
      <c r="C47" s="620"/>
      <c r="D47" s="390">
        <f>'(C2) Burimet viti kaluar'!D53</f>
        <v>0</v>
      </c>
      <c r="E47" s="390">
        <f>'(C2) Burimet viti kaluar'!E53</f>
        <v>0</v>
      </c>
      <c r="F47" s="390">
        <f>'(C2) Burimet viti kaluar'!F53</f>
        <v>0</v>
      </c>
      <c r="G47" s="617"/>
      <c r="H47" s="618"/>
      <c r="I47" s="391"/>
      <c r="J47" s="391"/>
      <c r="K47" s="391"/>
      <c r="L47" s="391"/>
      <c r="M47" s="391"/>
      <c r="N47" s="392"/>
      <c r="O47" s="393">
        <f t="shared" si="49"/>
        <v>0</v>
      </c>
      <c r="P47" s="617"/>
      <c r="Q47" s="618"/>
      <c r="R47" s="391"/>
      <c r="S47" s="391"/>
      <c r="T47" s="391"/>
      <c r="U47" s="391"/>
      <c r="V47" s="391"/>
      <c r="W47" s="392"/>
      <c r="X47" s="393">
        <f t="shared" si="50"/>
        <v>0</v>
      </c>
      <c r="Y47" s="617"/>
      <c r="Z47" s="618"/>
      <c r="AA47" s="391"/>
      <c r="AB47" s="391"/>
      <c r="AC47" s="391"/>
      <c r="AD47" s="391"/>
      <c r="AE47" s="391"/>
      <c r="AF47" s="392"/>
      <c r="AG47" s="393">
        <f t="shared" si="51"/>
        <v>0</v>
      </c>
      <c r="AI47" s="369" t="e">
        <f t="shared" si="24"/>
        <v>#REF!</v>
      </c>
      <c r="AJ47" s="394"/>
      <c r="AK47" s="355">
        <f t="shared" si="25"/>
        <v>0</v>
      </c>
      <c r="AL47" s="355">
        <f t="shared" si="26"/>
        <v>0</v>
      </c>
      <c r="AM47" s="355">
        <f t="shared" si="27"/>
        <v>0</v>
      </c>
      <c r="AN47" s="367" t="e">
        <f t="shared" ca="1" si="28"/>
        <v>#NAME?</v>
      </c>
      <c r="AO47" s="367" t="e">
        <f t="shared" ca="1" si="29"/>
        <v>#NAME?</v>
      </c>
      <c r="AP47" s="367" t="e">
        <f t="shared" ca="1" si="30"/>
        <v>#NAME?</v>
      </c>
      <c r="AQ47" s="367" t="e">
        <f t="shared" ca="1" si="31"/>
        <v>#NAME?</v>
      </c>
      <c r="AR47" s="367" t="e">
        <f t="shared" ca="1" si="32"/>
        <v>#NAME?</v>
      </c>
      <c r="AS47" s="367" t="e">
        <f t="shared" ca="1" si="33"/>
        <v>#NAME?</v>
      </c>
      <c r="AT47" s="489">
        <f>'(E1) Vlerësimi i burimeve'!O56</f>
        <v>0</v>
      </c>
      <c r="AU47" s="490" t="e">
        <f t="shared" ca="1" si="20"/>
        <v>#NAME?</v>
      </c>
      <c r="AV47" s="489">
        <f>'(E1) Vlerësimi i burimeve'!X56</f>
        <v>0</v>
      </c>
      <c r="AW47" s="490" t="e">
        <f t="shared" ca="1" si="21"/>
        <v>#NAME?</v>
      </c>
      <c r="AX47" s="489">
        <f>'(E1) Vlerësimi i burimeve'!AG56</f>
        <v>0</v>
      </c>
      <c r="AY47" s="490" t="e">
        <f t="shared" ca="1" si="22"/>
        <v>#NAME?</v>
      </c>
      <c r="AZ47" s="367" t="e">
        <f t="shared" ca="1" si="34"/>
        <v>#NAME?</v>
      </c>
      <c r="BA47" s="367" t="e">
        <f t="shared" ca="1" si="35"/>
        <v>#NAME?</v>
      </c>
      <c r="BB47" s="367" t="e">
        <f t="shared" ca="1" si="36"/>
        <v>#NAME?</v>
      </c>
    </row>
    <row r="48" spans="1:54" s="368" customFormat="1" ht="15.75" thickBot="1">
      <c r="A48" s="397" t="str">
        <f>'(C2) Burimet viti kaluar'!C54</f>
        <v>A.3.5.12</v>
      </c>
      <c r="B48" s="619" t="e">
        <f>#REF!</f>
        <v>#REF!</v>
      </c>
      <c r="C48" s="620"/>
      <c r="D48" s="390">
        <f>'(C2) Burimet viti kaluar'!D54</f>
        <v>0</v>
      </c>
      <c r="E48" s="390">
        <f>'(C2) Burimet viti kaluar'!E54</f>
        <v>0</v>
      </c>
      <c r="F48" s="390">
        <f>'(C2) Burimet viti kaluar'!F54</f>
        <v>0</v>
      </c>
      <c r="G48" s="617"/>
      <c r="H48" s="618"/>
      <c r="I48" s="391"/>
      <c r="J48" s="391"/>
      <c r="K48" s="391"/>
      <c r="L48" s="391"/>
      <c r="M48" s="391"/>
      <c r="N48" s="392"/>
      <c r="O48" s="393">
        <f t="shared" si="49"/>
        <v>0</v>
      </c>
      <c r="P48" s="617"/>
      <c r="Q48" s="618"/>
      <c r="R48" s="391"/>
      <c r="S48" s="391"/>
      <c r="T48" s="391"/>
      <c r="U48" s="391"/>
      <c r="V48" s="391"/>
      <c r="W48" s="392"/>
      <c r="X48" s="393">
        <f t="shared" si="50"/>
        <v>0</v>
      </c>
      <c r="Y48" s="617"/>
      <c r="Z48" s="618"/>
      <c r="AA48" s="391"/>
      <c r="AB48" s="391"/>
      <c r="AC48" s="391"/>
      <c r="AD48" s="391"/>
      <c r="AE48" s="391"/>
      <c r="AF48" s="392"/>
      <c r="AG48" s="393">
        <f t="shared" si="51"/>
        <v>0</v>
      </c>
      <c r="AI48" s="369" t="e">
        <f t="shared" si="24"/>
        <v>#REF!</v>
      </c>
      <c r="AJ48" s="394"/>
      <c r="AK48" s="355">
        <f t="shared" si="25"/>
        <v>0</v>
      </c>
      <c r="AL48" s="355">
        <f t="shared" si="26"/>
        <v>0</v>
      </c>
      <c r="AM48" s="355">
        <f t="shared" si="27"/>
        <v>0</v>
      </c>
      <c r="AN48" s="367" t="e">
        <f t="shared" ca="1" si="28"/>
        <v>#NAME?</v>
      </c>
      <c r="AO48" s="367" t="e">
        <f t="shared" ca="1" si="29"/>
        <v>#NAME?</v>
      </c>
      <c r="AP48" s="367" t="e">
        <f t="shared" ca="1" si="30"/>
        <v>#NAME?</v>
      </c>
      <c r="AQ48" s="367" t="e">
        <f t="shared" ca="1" si="31"/>
        <v>#NAME?</v>
      </c>
      <c r="AR48" s="367" t="e">
        <f t="shared" ca="1" si="32"/>
        <v>#NAME?</v>
      </c>
      <c r="AS48" s="367" t="e">
        <f t="shared" ca="1" si="33"/>
        <v>#NAME?</v>
      </c>
      <c r="AT48" s="489">
        <f>'(E1) Vlerësimi i burimeve'!O57</f>
        <v>0</v>
      </c>
      <c r="AU48" s="490" t="e">
        <f t="shared" ca="1" si="20"/>
        <v>#NAME?</v>
      </c>
      <c r="AV48" s="489">
        <f>'(E1) Vlerësimi i burimeve'!X57</f>
        <v>0</v>
      </c>
      <c r="AW48" s="490" t="e">
        <f t="shared" ca="1" si="21"/>
        <v>#NAME?</v>
      </c>
      <c r="AX48" s="489">
        <f>'(E1) Vlerësimi i burimeve'!AG57</f>
        <v>0</v>
      </c>
      <c r="AY48" s="490" t="e">
        <f t="shared" ca="1" si="22"/>
        <v>#NAME?</v>
      </c>
      <c r="AZ48" s="367" t="e">
        <f t="shared" ca="1" si="34"/>
        <v>#NAME?</v>
      </c>
      <c r="BA48" s="367" t="e">
        <f t="shared" ca="1" si="35"/>
        <v>#NAME?</v>
      </c>
      <c r="BB48" s="367" t="e">
        <f t="shared" ca="1" si="36"/>
        <v>#NAME?</v>
      </c>
    </row>
    <row r="49" spans="1:54" s="368" customFormat="1" ht="15.75" thickBot="1">
      <c r="A49" s="397" t="str">
        <f>'(C2) Burimet viti kaluar'!C55</f>
        <v>A.3.5.13</v>
      </c>
      <c r="B49" s="619" t="e">
        <f>#REF!</f>
        <v>#REF!</v>
      </c>
      <c r="C49" s="620"/>
      <c r="D49" s="390">
        <f>'(C2) Burimet viti kaluar'!D55</f>
        <v>0</v>
      </c>
      <c r="E49" s="390">
        <f>'(C2) Burimet viti kaluar'!E55</f>
        <v>0</v>
      </c>
      <c r="F49" s="390">
        <f>'(C2) Burimet viti kaluar'!F55</f>
        <v>0</v>
      </c>
      <c r="G49" s="617"/>
      <c r="H49" s="618"/>
      <c r="I49" s="391"/>
      <c r="J49" s="391"/>
      <c r="K49" s="391"/>
      <c r="L49" s="391"/>
      <c r="M49" s="391"/>
      <c r="N49" s="392"/>
      <c r="O49" s="393">
        <f t="shared" si="49"/>
        <v>0</v>
      </c>
      <c r="P49" s="617"/>
      <c r="Q49" s="618"/>
      <c r="R49" s="391"/>
      <c r="S49" s="391"/>
      <c r="T49" s="391"/>
      <c r="U49" s="391"/>
      <c r="V49" s="391"/>
      <c r="W49" s="392"/>
      <c r="X49" s="393">
        <f t="shared" si="50"/>
        <v>0</v>
      </c>
      <c r="Y49" s="617"/>
      <c r="Z49" s="618"/>
      <c r="AA49" s="391"/>
      <c r="AB49" s="391"/>
      <c r="AC49" s="391"/>
      <c r="AD49" s="391"/>
      <c r="AE49" s="391"/>
      <c r="AF49" s="392"/>
      <c r="AG49" s="393">
        <f t="shared" si="51"/>
        <v>0</v>
      </c>
      <c r="AI49" s="369" t="e">
        <f t="shared" si="24"/>
        <v>#REF!</v>
      </c>
      <c r="AJ49" s="394"/>
      <c r="AK49" s="355">
        <f t="shared" si="25"/>
        <v>0</v>
      </c>
      <c r="AL49" s="355">
        <f t="shared" si="26"/>
        <v>0</v>
      </c>
      <c r="AM49" s="355">
        <f t="shared" si="27"/>
        <v>0</v>
      </c>
      <c r="AN49" s="367" t="e">
        <f t="shared" ca="1" si="28"/>
        <v>#NAME?</v>
      </c>
      <c r="AO49" s="367" t="e">
        <f t="shared" ca="1" si="29"/>
        <v>#NAME?</v>
      </c>
      <c r="AP49" s="367" t="e">
        <f t="shared" ca="1" si="30"/>
        <v>#NAME?</v>
      </c>
      <c r="AQ49" s="367" t="e">
        <f t="shared" ca="1" si="31"/>
        <v>#NAME?</v>
      </c>
      <c r="AR49" s="367" t="e">
        <f t="shared" ca="1" si="32"/>
        <v>#NAME?</v>
      </c>
      <c r="AS49" s="367" t="e">
        <f t="shared" ca="1" si="33"/>
        <v>#NAME?</v>
      </c>
      <c r="AT49" s="489">
        <f>'(E1) Vlerësimi i burimeve'!O58</f>
        <v>0</v>
      </c>
      <c r="AU49" s="490" t="e">
        <f t="shared" ca="1" si="20"/>
        <v>#NAME?</v>
      </c>
      <c r="AV49" s="489">
        <f>'(E1) Vlerësimi i burimeve'!X58</f>
        <v>0</v>
      </c>
      <c r="AW49" s="490" t="e">
        <f t="shared" ca="1" si="21"/>
        <v>#NAME?</v>
      </c>
      <c r="AX49" s="489">
        <f>'(E1) Vlerësimi i burimeve'!AG58</f>
        <v>0</v>
      </c>
      <c r="AY49" s="490" t="e">
        <f t="shared" ca="1" si="22"/>
        <v>#NAME?</v>
      </c>
      <c r="AZ49" s="367" t="e">
        <f t="shared" ca="1" si="34"/>
        <v>#NAME?</v>
      </c>
      <c r="BA49" s="367" t="e">
        <f t="shared" ca="1" si="35"/>
        <v>#NAME?</v>
      </c>
      <c r="BB49" s="367" t="e">
        <f t="shared" ca="1" si="36"/>
        <v>#NAME?</v>
      </c>
    </row>
    <row r="50" spans="1:54" s="386" customFormat="1" ht="15.75" thickBot="1">
      <c r="A50" s="387" t="str">
        <f>'(C2) Burimet viti kaluar'!C56</f>
        <v>A.3.6</v>
      </c>
      <c r="B50" s="399" t="e">
        <f>#REF!</f>
        <v>#REF!</v>
      </c>
      <c r="C50" s="485"/>
      <c r="D50" s="397">
        <f>'(C2) Burimet viti kaluar'!D56</f>
        <v>0</v>
      </c>
      <c r="E50" s="397">
        <f>'(C2) Burimet viti kaluar'!E56</f>
        <v>0</v>
      </c>
      <c r="F50" s="397">
        <f>'(C2) Burimet viti kaluar'!F56</f>
        <v>0</v>
      </c>
      <c r="G50" s="397"/>
      <c r="H50" s="400"/>
      <c r="I50" s="400"/>
      <c r="J50" s="400"/>
      <c r="K50" s="400"/>
      <c r="L50" s="400"/>
      <c r="M50" s="400"/>
      <c r="N50" s="401"/>
      <c r="O50" s="400">
        <f>SUM(O51:O59)</f>
        <v>0</v>
      </c>
      <c r="P50" s="397"/>
      <c r="Q50" s="400"/>
      <c r="R50" s="400"/>
      <c r="S50" s="400"/>
      <c r="T50" s="400"/>
      <c r="U50" s="400"/>
      <c r="V50" s="400"/>
      <c r="W50" s="401"/>
      <c r="X50" s="400">
        <f>SUM(X51:X59)</f>
        <v>0</v>
      </c>
      <c r="Y50" s="397"/>
      <c r="Z50" s="400"/>
      <c r="AA50" s="400"/>
      <c r="AB50" s="400"/>
      <c r="AC50" s="400"/>
      <c r="AD50" s="400"/>
      <c r="AE50" s="400"/>
      <c r="AF50" s="401"/>
      <c r="AG50" s="401">
        <f>SUM(AG51:AG59)</f>
        <v>0</v>
      </c>
      <c r="AI50" s="369" t="e">
        <f t="shared" si="24"/>
        <v>#REF!</v>
      </c>
      <c r="AJ50" s="394"/>
      <c r="AK50" s="355">
        <f t="shared" si="25"/>
        <v>0</v>
      </c>
      <c r="AL50" s="355">
        <f t="shared" si="26"/>
        <v>0</v>
      </c>
      <c r="AM50" s="355">
        <f t="shared" si="27"/>
        <v>0</v>
      </c>
      <c r="AN50" s="367" t="e">
        <f t="shared" ca="1" si="28"/>
        <v>#NAME?</v>
      </c>
      <c r="AO50" s="367" t="e">
        <f t="shared" ca="1" si="29"/>
        <v>#NAME?</v>
      </c>
      <c r="AP50" s="367" t="e">
        <f t="shared" ca="1" si="30"/>
        <v>#NAME?</v>
      </c>
      <c r="AQ50" s="367" t="e">
        <f t="shared" ca="1" si="31"/>
        <v>#NAME?</v>
      </c>
      <c r="AR50" s="367" t="e">
        <f t="shared" ca="1" si="32"/>
        <v>#NAME?</v>
      </c>
      <c r="AS50" s="367" t="e">
        <f t="shared" ca="1" si="33"/>
        <v>#NAME?</v>
      </c>
      <c r="AT50" s="489">
        <f>'(E1) Vlerësimi i burimeve'!O59</f>
        <v>0</v>
      </c>
      <c r="AU50" s="490" t="e">
        <f t="shared" ca="1" si="20"/>
        <v>#NAME?</v>
      </c>
      <c r="AV50" s="489">
        <f>'(E1) Vlerësimi i burimeve'!X59</f>
        <v>0</v>
      </c>
      <c r="AW50" s="490" t="e">
        <f t="shared" ca="1" si="21"/>
        <v>#NAME?</v>
      </c>
      <c r="AX50" s="489">
        <f>'(E1) Vlerësimi i burimeve'!AG59</f>
        <v>0</v>
      </c>
      <c r="AY50" s="490" t="e">
        <f t="shared" ca="1" si="22"/>
        <v>#NAME?</v>
      </c>
      <c r="AZ50" s="367" t="e">
        <f t="shared" ca="1" si="34"/>
        <v>#NAME?</v>
      </c>
      <c r="BA50" s="367" t="e">
        <f t="shared" ca="1" si="35"/>
        <v>#NAME?</v>
      </c>
      <c r="BB50" s="367" t="e">
        <f t="shared" ca="1" si="36"/>
        <v>#NAME?</v>
      </c>
    </row>
    <row r="51" spans="1:54" s="368" customFormat="1" ht="15.75" thickBot="1">
      <c r="A51" s="397" t="str">
        <f>'(C2) Burimet viti kaluar'!C57</f>
        <v>A.3.6.1</v>
      </c>
      <c r="B51" s="619" t="e">
        <f>#REF!</f>
        <v>#REF!</v>
      </c>
      <c r="C51" s="620"/>
      <c r="D51" s="390">
        <f>'(C2) Burimet viti kaluar'!D57</f>
        <v>0</v>
      </c>
      <c r="E51" s="390">
        <f>'(C2) Burimet viti kaluar'!E57</f>
        <v>0</v>
      </c>
      <c r="F51" s="390">
        <f>'(C2) Burimet viti kaluar'!F57</f>
        <v>0</v>
      </c>
      <c r="G51" s="617"/>
      <c r="H51" s="618"/>
      <c r="I51" s="391"/>
      <c r="J51" s="391"/>
      <c r="K51" s="391"/>
      <c r="L51" s="391"/>
      <c r="M51" s="391"/>
      <c r="N51" s="392"/>
      <c r="O51" s="393">
        <f t="shared" ref="O51:O63" si="52">IF(F51&lt;&gt;0,F51*(1+(SUM(I51:M51))),N51)</f>
        <v>0</v>
      </c>
      <c r="P51" s="617"/>
      <c r="Q51" s="618"/>
      <c r="R51" s="391"/>
      <c r="S51" s="391"/>
      <c r="T51" s="391"/>
      <c r="U51" s="391"/>
      <c r="V51" s="391"/>
      <c r="W51" s="392"/>
      <c r="X51" s="393">
        <f t="shared" ref="X51:X63" si="53">IF(O51&lt;&gt;0,O51*(1+(SUM(R51:V51))),W51)</f>
        <v>0</v>
      </c>
      <c r="Y51" s="617"/>
      <c r="Z51" s="618"/>
      <c r="AA51" s="391"/>
      <c r="AB51" s="391"/>
      <c r="AC51" s="391"/>
      <c r="AD51" s="391"/>
      <c r="AE51" s="391"/>
      <c r="AF51" s="392"/>
      <c r="AG51" s="393">
        <f t="shared" ref="AG51:AG63" si="54">IF(X51&lt;&gt;0,X51*(1+(SUM(AA51:AE51))),AF51)</f>
        <v>0</v>
      </c>
      <c r="AI51" s="369" t="e">
        <f t="shared" si="24"/>
        <v>#REF!</v>
      </c>
      <c r="AJ51" s="394"/>
      <c r="AK51" s="355">
        <f t="shared" si="25"/>
        <v>0</v>
      </c>
      <c r="AL51" s="355">
        <f t="shared" si="26"/>
        <v>0</v>
      </c>
      <c r="AM51" s="355">
        <f t="shared" si="27"/>
        <v>0</v>
      </c>
      <c r="AN51" s="367" t="e">
        <f t="shared" ca="1" si="28"/>
        <v>#NAME?</v>
      </c>
      <c r="AO51" s="367" t="e">
        <f t="shared" ca="1" si="29"/>
        <v>#NAME?</v>
      </c>
      <c r="AP51" s="367" t="e">
        <f t="shared" ca="1" si="30"/>
        <v>#NAME?</v>
      </c>
      <c r="AQ51" s="367" t="e">
        <f t="shared" ca="1" si="31"/>
        <v>#NAME?</v>
      </c>
      <c r="AR51" s="367" t="e">
        <f t="shared" ca="1" si="32"/>
        <v>#NAME?</v>
      </c>
      <c r="AS51" s="367" t="e">
        <f t="shared" ca="1" si="33"/>
        <v>#NAME?</v>
      </c>
      <c r="AT51" s="489">
        <f>'(E1) Vlerësimi i burimeve'!O60</f>
        <v>0</v>
      </c>
      <c r="AU51" s="490" t="e">
        <f t="shared" ca="1" si="20"/>
        <v>#NAME?</v>
      </c>
      <c r="AV51" s="489">
        <f>'(E1) Vlerësimi i burimeve'!X60</f>
        <v>0</v>
      </c>
      <c r="AW51" s="490" t="e">
        <f t="shared" ca="1" si="21"/>
        <v>#NAME?</v>
      </c>
      <c r="AX51" s="489">
        <f>'(E1) Vlerësimi i burimeve'!AG60</f>
        <v>0</v>
      </c>
      <c r="AY51" s="490" t="e">
        <f t="shared" ca="1" si="22"/>
        <v>#NAME?</v>
      </c>
      <c r="AZ51" s="367" t="e">
        <f t="shared" ca="1" si="34"/>
        <v>#NAME?</v>
      </c>
      <c r="BA51" s="367" t="e">
        <f t="shared" ca="1" si="35"/>
        <v>#NAME?</v>
      </c>
      <c r="BB51" s="367" t="e">
        <f t="shared" ca="1" si="36"/>
        <v>#NAME?</v>
      </c>
    </row>
    <row r="52" spans="1:54" s="368" customFormat="1" ht="15.75" thickBot="1">
      <c r="A52" s="397" t="str">
        <f>'(C2) Burimet viti kaluar'!C58</f>
        <v>A.3.6.2</v>
      </c>
      <c r="B52" s="619" t="e">
        <f>#REF!</f>
        <v>#REF!</v>
      </c>
      <c r="C52" s="620"/>
      <c r="D52" s="390">
        <f>'(C2) Burimet viti kaluar'!D58</f>
        <v>0</v>
      </c>
      <c r="E52" s="390">
        <f>'(C2) Burimet viti kaluar'!E58</f>
        <v>0</v>
      </c>
      <c r="F52" s="390">
        <f>'(C2) Burimet viti kaluar'!F58</f>
        <v>0</v>
      </c>
      <c r="G52" s="617"/>
      <c r="H52" s="618"/>
      <c r="I52" s="391"/>
      <c r="J52" s="391"/>
      <c r="K52" s="391"/>
      <c r="L52" s="391"/>
      <c r="M52" s="391"/>
      <c r="N52" s="392"/>
      <c r="O52" s="393">
        <f t="shared" si="52"/>
        <v>0</v>
      </c>
      <c r="P52" s="617"/>
      <c r="Q52" s="618"/>
      <c r="R52" s="391"/>
      <c r="S52" s="391"/>
      <c r="T52" s="391"/>
      <c r="U52" s="391"/>
      <c r="V52" s="391"/>
      <c r="W52" s="392"/>
      <c r="X52" s="393">
        <f t="shared" si="53"/>
        <v>0</v>
      </c>
      <c r="Y52" s="617"/>
      <c r="Z52" s="618"/>
      <c r="AA52" s="391"/>
      <c r="AB52" s="391"/>
      <c r="AC52" s="391"/>
      <c r="AD52" s="391"/>
      <c r="AE52" s="391"/>
      <c r="AF52" s="392"/>
      <c r="AG52" s="393">
        <f t="shared" si="54"/>
        <v>0</v>
      </c>
      <c r="AI52" s="369" t="e">
        <f t="shared" si="24"/>
        <v>#REF!</v>
      </c>
      <c r="AJ52" s="394"/>
      <c r="AK52" s="355">
        <f t="shared" si="25"/>
        <v>0</v>
      </c>
      <c r="AL52" s="355">
        <f t="shared" si="26"/>
        <v>0</v>
      </c>
      <c r="AM52" s="355">
        <f t="shared" si="27"/>
        <v>0</v>
      </c>
      <c r="AN52" s="367" t="e">
        <f t="shared" ca="1" si="28"/>
        <v>#NAME?</v>
      </c>
      <c r="AO52" s="367" t="e">
        <f t="shared" ca="1" si="29"/>
        <v>#NAME?</v>
      </c>
      <c r="AP52" s="367" t="e">
        <f t="shared" ca="1" si="30"/>
        <v>#NAME?</v>
      </c>
      <c r="AQ52" s="367" t="e">
        <f t="shared" ca="1" si="31"/>
        <v>#NAME?</v>
      </c>
      <c r="AR52" s="367" t="e">
        <f t="shared" ca="1" si="32"/>
        <v>#NAME?</v>
      </c>
      <c r="AS52" s="367" t="e">
        <f t="shared" ca="1" si="33"/>
        <v>#NAME?</v>
      </c>
      <c r="AT52" s="489">
        <f>'(E1) Vlerësimi i burimeve'!O61</f>
        <v>0</v>
      </c>
      <c r="AU52" s="490" t="e">
        <f t="shared" ca="1" si="20"/>
        <v>#NAME?</v>
      </c>
      <c r="AV52" s="489">
        <f>'(E1) Vlerësimi i burimeve'!X61</f>
        <v>0</v>
      </c>
      <c r="AW52" s="490" t="e">
        <f t="shared" ca="1" si="21"/>
        <v>#NAME?</v>
      </c>
      <c r="AX52" s="489">
        <f>'(E1) Vlerësimi i burimeve'!AG61</f>
        <v>0</v>
      </c>
      <c r="AY52" s="490" t="e">
        <f t="shared" ca="1" si="22"/>
        <v>#NAME?</v>
      </c>
      <c r="AZ52" s="367" t="e">
        <f t="shared" ca="1" si="34"/>
        <v>#NAME?</v>
      </c>
      <c r="BA52" s="367" t="e">
        <f t="shared" ca="1" si="35"/>
        <v>#NAME?</v>
      </c>
      <c r="BB52" s="367" t="e">
        <f t="shared" ca="1" si="36"/>
        <v>#NAME?</v>
      </c>
    </row>
    <row r="53" spans="1:54" s="368" customFormat="1" ht="15.75" thickBot="1">
      <c r="A53" s="397" t="str">
        <f>'(C2) Burimet viti kaluar'!C59</f>
        <v>A.3.6.3</v>
      </c>
      <c r="B53" s="619" t="e">
        <f>#REF!</f>
        <v>#REF!</v>
      </c>
      <c r="C53" s="620"/>
      <c r="D53" s="390">
        <f>'(C2) Burimet viti kaluar'!D59</f>
        <v>0</v>
      </c>
      <c r="E53" s="390">
        <f>'(C2) Burimet viti kaluar'!E59</f>
        <v>0</v>
      </c>
      <c r="F53" s="390">
        <f>'(C2) Burimet viti kaluar'!F59</f>
        <v>0</v>
      </c>
      <c r="G53" s="617"/>
      <c r="H53" s="618"/>
      <c r="I53" s="391"/>
      <c r="J53" s="391"/>
      <c r="K53" s="391"/>
      <c r="L53" s="391"/>
      <c r="M53" s="391"/>
      <c r="N53" s="392"/>
      <c r="O53" s="393">
        <f t="shared" si="52"/>
        <v>0</v>
      </c>
      <c r="P53" s="617"/>
      <c r="Q53" s="618"/>
      <c r="R53" s="391"/>
      <c r="S53" s="391"/>
      <c r="T53" s="391"/>
      <c r="U53" s="391"/>
      <c r="V53" s="391"/>
      <c r="W53" s="392"/>
      <c r="X53" s="393">
        <f t="shared" si="53"/>
        <v>0</v>
      </c>
      <c r="Y53" s="617"/>
      <c r="Z53" s="618"/>
      <c r="AA53" s="391"/>
      <c r="AB53" s="391"/>
      <c r="AC53" s="391"/>
      <c r="AD53" s="391"/>
      <c r="AE53" s="391"/>
      <c r="AF53" s="392"/>
      <c r="AG53" s="393">
        <f t="shared" si="54"/>
        <v>0</v>
      </c>
      <c r="AI53" s="369" t="e">
        <f t="shared" si="24"/>
        <v>#REF!</v>
      </c>
      <c r="AJ53" s="394"/>
      <c r="AK53" s="355">
        <f t="shared" si="25"/>
        <v>0</v>
      </c>
      <c r="AL53" s="355">
        <f t="shared" si="26"/>
        <v>0</v>
      </c>
      <c r="AM53" s="355">
        <f t="shared" si="27"/>
        <v>0</v>
      </c>
      <c r="AN53" s="367" t="e">
        <f t="shared" ca="1" si="28"/>
        <v>#NAME?</v>
      </c>
      <c r="AO53" s="367" t="e">
        <f t="shared" ca="1" si="29"/>
        <v>#NAME?</v>
      </c>
      <c r="AP53" s="367" t="e">
        <f t="shared" ca="1" si="30"/>
        <v>#NAME?</v>
      </c>
      <c r="AQ53" s="367" t="e">
        <f t="shared" ca="1" si="31"/>
        <v>#NAME?</v>
      </c>
      <c r="AR53" s="367" t="e">
        <f t="shared" ca="1" si="32"/>
        <v>#NAME?</v>
      </c>
      <c r="AS53" s="367" t="e">
        <f t="shared" ca="1" si="33"/>
        <v>#NAME?</v>
      </c>
      <c r="AT53" s="489">
        <f>'(E1) Vlerësimi i burimeve'!O62</f>
        <v>0</v>
      </c>
      <c r="AU53" s="490" t="e">
        <f t="shared" ca="1" si="20"/>
        <v>#NAME?</v>
      </c>
      <c r="AV53" s="489">
        <f>'(E1) Vlerësimi i burimeve'!X62</f>
        <v>0</v>
      </c>
      <c r="AW53" s="490" t="e">
        <f t="shared" ca="1" si="21"/>
        <v>#NAME?</v>
      </c>
      <c r="AX53" s="489">
        <f>'(E1) Vlerësimi i burimeve'!AG62</f>
        <v>0</v>
      </c>
      <c r="AY53" s="490" t="e">
        <f t="shared" ca="1" si="22"/>
        <v>#NAME?</v>
      </c>
      <c r="AZ53" s="367" t="e">
        <f t="shared" ca="1" si="34"/>
        <v>#NAME?</v>
      </c>
      <c r="BA53" s="367" t="e">
        <f t="shared" ca="1" si="35"/>
        <v>#NAME?</v>
      </c>
      <c r="BB53" s="367" t="e">
        <f t="shared" ca="1" si="36"/>
        <v>#NAME?</v>
      </c>
    </row>
    <row r="54" spans="1:54" s="368" customFormat="1" ht="15.75" thickBot="1">
      <c r="A54" s="397" t="str">
        <f>'(C2) Burimet viti kaluar'!C60</f>
        <v>A.3.6.4</v>
      </c>
      <c r="B54" s="619" t="e">
        <f>#REF!</f>
        <v>#REF!</v>
      </c>
      <c r="C54" s="620"/>
      <c r="D54" s="390">
        <f>'(C2) Burimet viti kaluar'!D60</f>
        <v>0</v>
      </c>
      <c r="E54" s="390">
        <f>'(C2) Burimet viti kaluar'!E60</f>
        <v>0</v>
      </c>
      <c r="F54" s="390">
        <f>'(C2) Burimet viti kaluar'!F60</f>
        <v>0</v>
      </c>
      <c r="G54" s="617"/>
      <c r="H54" s="618"/>
      <c r="I54" s="391"/>
      <c r="J54" s="391"/>
      <c r="K54" s="391"/>
      <c r="L54" s="391"/>
      <c r="M54" s="391"/>
      <c r="N54" s="392"/>
      <c r="O54" s="393">
        <f t="shared" si="52"/>
        <v>0</v>
      </c>
      <c r="P54" s="617"/>
      <c r="Q54" s="618"/>
      <c r="R54" s="391"/>
      <c r="S54" s="391"/>
      <c r="T54" s="391"/>
      <c r="U54" s="391"/>
      <c r="V54" s="391"/>
      <c r="W54" s="392"/>
      <c r="X54" s="393">
        <f t="shared" si="53"/>
        <v>0</v>
      </c>
      <c r="Y54" s="617"/>
      <c r="Z54" s="618"/>
      <c r="AA54" s="391"/>
      <c r="AB54" s="391"/>
      <c r="AC54" s="391"/>
      <c r="AD54" s="391"/>
      <c r="AE54" s="391"/>
      <c r="AF54" s="392"/>
      <c r="AG54" s="393">
        <f t="shared" si="54"/>
        <v>0</v>
      </c>
      <c r="AI54" s="369" t="e">
        <f t="shared" si="24"/>
        <v>#REF!</v>
      </c>
      <c r="AJ54" s="394"/>
      <c r="AK54" s="355">
        <f t="shared" si="25"/>
        <v>0</v>
      </c>
      <c r="AL54" s="355">
        <f t="shared" si="26"/>
        <v>0</v>
      </c>
      <c r="AM54" s="355">
        <f t="shared" si="27"/>
        <v>0</v>
      </c>
      <c r="AN54" s="367" t="e">
        <f t="shared" ca="1" si="28"/>
        <v>#NAME?</v>
      </c>
      <c r="AO54" s="367" t="e">
        <f t="shared" ca="1" si="29"/>
        <v>#NAME?</v>
      </c>
      <c r="AP54" s="367" t="e">
        <f t="shared" ca="1" si="30"/>
        <v>#NAME?</v>
      </c>
      <c r="AQ54" s="367" t="e">
        <f t="shared" ca="1" si="31"/>
        <v>#NAME?</v>
      </c>
      <c r="AR54" s="367" t="e">
        <f t="shared" ca="1" si="32"/>
        <v>#NAME?</v>
      </c>
      <c r="AS54" s="367" t="e">
        <f t="shared" ca="1" si="33"/>
        <v>#NAME?</v>
      </c>
      <c r="AT54" s="489">
        <f>'(E1) Vlerësimi i burimeve'!O63</f>
        <v>0</v>
      </c>
      <c r="AU54" s="490" t="e">
        <f t="shared" ca="1" si="20"/>
        <v>#NAME?</v>
      </c>
      <c r="AV54" s="489">
        <f>'(E1) Vlerësimi i burimeve'!X63</f>
        <v>0</v>
      </c>
      <c r="AW54" s="490" t="e">
        <f t="shared" ca="1" si="21"/>
        <v>#NAME?</v>
      </c>
      <c r="AX54" s="489">
        <f>'(E1) Vlerësimi i burimeve'!AG63</f>
        <v>0</v>
      </c>
      <c r="AY54" s="490" t="e">
        <f t="shared" ca="1" si="22"/>
        <v>#NAME?</v>
      </c>
      <c r="AZ54" s="367" t="e">
        <f t="shared" ca="1" si="34"/>
        <v>#NAME?</v>
      </c>
      <c r="BA54" s="367" t="e">
        <f t="shared" ca="1" si="35"/>
        <v>#NAME?</v>
      </c>
      <c r="BB54" s="367" t="e">
        <f t="shared" ca="1" si="36"/>
        <v>#NAME?</v>
      </c>
    </row>
    <row r="55" spans="1:54" s="368" customFormat="1" ht="15.75" thickBot="1">
      <c r="A55" s="397" t="str">
        <f>'(C2) Burimet viti kaluar'!C61</f>
        <v>A.3.6.5</v>
      </c>
      <c r="B55" s="619" t="e">
        <f>#REF!</f>
        <v>#REF!</v>
      </c>
      <c r="C55" s="620"/>
      <c r="D55" s="390">
        <f>'(C2) Burimet viti kaluar'!D61</f>
        <v>0</v>
      </c>
      <c r="E55" s="390">
        <f>'(C2) Burimet viti kaluar'!E61</f>
        <v>0</v>
      </c>
      <c r="F55" s="390">
        <f>'(C2) Burimet viti kaluar'!F61</f>
        <v>0</v>
      </c>
      <c r="G55" s="617"/>
      <c r="H55" s="618"/>
      <c r="I55" s="391"/>
      <c r="J55" s="391">
        <v>0.05</v>
      </c>
      <c r="K55" s="391">
        <v>0.05</v>
      </c>
      <c r="L55" s="391"/>
      <c r="M55" s="391"/>
      <c r="N55" s="392"/>
      <c r="O55" s="393">
        <f t="shared" si="52"/>
        <v>0</v>
      </c>
      <c r="P55" s="617"/>
      <c r="Q55" s="618"/>
      <c r="R55" s="391"/>
      <c r="S55" s="391"/>
      <c r="T55" s="391"/>
      <c r="U55" s="391"/>
      <c r="V55" s="391"/>
      <c r="W55" s="392"/>
      <c r="X55" s="393">
        <f t="shared" si="53"/>
        <v>0</v>
      </c>
      <c r="Y55" s="617"/>
      <c r="Z55" s="618"/>
      <c r="AA55" s="391"/>
      <c r="AB55" s="391"/>
      <c r="AC55" s="391"/>
      <c r="AD55" s="391"/>
      <c r="AE55" s="391">
        <v>0.08</v>
      </c>
      <c r="AF55" s="392"/>
      <c r="AG55" s="393">
        <f t="shared" si="54"/>
        <v>0</v>
      </c>
      <c r="AI55" s="369" t="e">
        <f t="shared" si="24"/>
        <v>#REF!</v>
      </c>
      <c r="AJ55" s="394"/>
      <c r="AK55" s="355">
        <f t="shared" si="25"/>
        <v>0</v>
      </c>
      <c r="AL55" s="355">
        <f t="shared" si="26"/>
        <v>0</v>
      </c>
      <c r="AM55" s="355">
        <f t="shared" si="27"/>
        <v>0</v>
      </c>
      <c r="AN55" s="367" t="e">
        <f t="shared" ca="1" si="28"/>
        <v>#NAME?</v>
      </c>
      <c r="AO55" s="367" t="e">
        <f t="shared" ca="1" si="29"/>
        <v>#NAME?</v>
      </c>
      <c r="AP55" s="367" t="e">
        <f t="shared" ca="1" si="30"/>
        <v>#NAME?</v>
      </c>
      <c r="AQ55" s="367" t="e">
        <f t="shared" ca="1" si="31"/>
        <v>#NAME?</v>
      </c>
      <c r="AR55" s="367" t="e">
        <f t="shared" ca="1" si="32"/>
        <v>#NAME?</v>
      </c>
      <c r="AS55" s="367" t="e">
        <f t="shared" ca="1" si="33"/>
        <v>#NAME?</v>
      </c>
      <c r="AT55" s="489">
        <f>'(E1) Vlerësimi i burimeve'!O64</f>
        <v>0</v>
      </c>
      <c r="AU55" s="490" t="e">
        <f t="shared" ca="1" si="20"/>
        <v>#NAME?</v>
      </c>
      <c r="AV55" s="489">
        <f>'(E1) Vlerësimi i burimeve'!X64</f>
        <v>0</v>
      </c>
      <c r="AW55" s="490" t="e">
        <f t="shared" ca="1" si="21"/>
        <v>#NAME?</v>
      </c>
      <c r="AX55" s="489">
        <f>'(E1) Vlerësimi i burimeve'!AG64</f>
        <v>0</v>
      </c>
      <c r="AY55" s="490" t="e">
        <f t="shared" ca="1" si="22"/>
        <v>#NAME?</v>
      </c>
      <c r="AZ55" s="367" t="e">
        <f t="shared" ca="1" si="34"/>
        <v>#NAME?</v>
      </c>
      <c r="BA55" s="367" t="e">
        <f t="shared" ca="1" si="35"/>
        <v>#NAME?</v>
      </c>
      <c r="BB55" s="367" t="e">
        <f t="shared" ca="1" si="36"/>
        <v>#NAME?</v>
      </c>
    </row>
    <row r="56" spans="1:54" s="368" customFormat="1" ht="15.75" thickBot="1">
      <c r="A56" s="397" t="str">
        <f>'(C2) Burimet viti kaluar'!C62</f>
        <v>A.3.6.6</v>
      </c>
      <c r="B56" s="619" t="e">
        <f>#REF!</f>
        <v>#REF!</v>
      </c>
      <c r="C56" s="620"/>
      <c r="D56" s="390">
        <f>'(C2) Burimet viti kaluar'!D62</f>
        <v>0</v>
      </c>
      <c r="E56" s="390">
        <f>'(C2) Burimet viti kaluar'!E62</f>
        <v>0</v>
      </c>
      <c r="F56" s="390">
        <f>'(C2) Burimet viti kaluar'!F62</f>
        <v>0</v>
      </c>
      <c r="G56" s="617"/>
      <c r="H56" s="618"/>
      <c r="I56" s="391"/>
      <c r="J56" s="391"/>
      <c r="K56" s="391"/>
      <c r="L56" s="391"/>
      <c r="M56" s="391"/>
      <c r="N56" s="392"/>
      <c r="O56" s="393">
        <f t="shared" si="52"/>
        <v>0</v>
      </c>
      <c r="P56" s="617"/>
      <c r="Q56" s="618"/>
      <c r="R56" s="391"/>
      <c r="S56" s="391"/>
      <c r="T56" s="391"/>
      <c r="U56" s="391"/>
      <c r="V56" s="391"/>
      <c r="W56" s="392"/>
      <c r="X56" s="393">
        <f t="shared" si="53"/>
        <v>0</v>
      </c>
      <c r="Y56" s="617"/>
      <c r="Z56" s="618"/>
      <c r="AA56" s="391"/>
      <c r="AB56" s="391"/>
      <c r="AC56" s="391"/>
      <c r="AD56" s="391"/>
      <c r="AE56" s="391"/>
      <c r="AF56" s="392"/>
      <c r="AG56" s="393">
        <f t="shared" si="54"/>
        <v>0</v>
      </c>
      <c r="AI56" s="369" t="e">
        <f t="shared" si="24"/>
        <v>#REF!</v>
      </c>
      <c r="AJ56" s="394"/>
      <c r="AK56" s="355">
        <f t="shared" si="25"/>
        <v>0</v>
      </c>
      <c r="AL56" s="355">
        <f t="shared" si="26"/>
        <v>0</v>
      </c>
      <c r="AM56" s="355">
        <f t="shared" si="27"/>
        <v>0</v>
      </c>
      <c r="AN56" s="367" t="e">
        <f t="shared" ca="1" si="28"/>
        <v>#NAME?</v>
      </c>
      <c r="AO56" s="367" t="e">
        <f t="shared" ca="1" si="29"/>
        <v>#NAME?</v>
      </c>
      <c r="AP56" s="367" t="e">
        <f t="shared" ca="1" si="30"/>
        <v>#NAME?</v>
      </c>
      <c r="AQ56" s="367" t="e">
        <f t="shared" ca="1" si="31"/>
        <v>#NAME?</v>
      </c>
      <c r="AR56" s="367" t="e">
        <f t="shared" ca="1" si="32"/>
        <v>#NAME?</v>
      </c>
      <c r="AS56" s="367" t="e">
        <f t="shared" ca="1" si="33"/>
        <v>#NAME?</v>
      </c>
      <c r="AT56" s="489">
        <f>'(E1) Vlerësimi i burimeve'!O65</f>
        <v>0</v>
      </c>
      <c r="AU56" s="490" t="e">
        <f t="shared" ca="1" si="20"/>
        <v>#NAME?</v>
      </c>
      <c r="AV56" s="489">
        <f>'(E1) Vlerësimi i burimeve'!X65</f>
        <v>0</v>
      </c>
      <c r="AW56" s="490" t="e">
        <f t="shared" ca="1" si="21"/>
        <v>#NAME?</v>
      </c>
      <c r="AX56" s="489">
        <f>'(E1) Vlerësimi i burimeve'!AG65</f>
        <v>0</v>
      </c>
      <c r="AY56" s="490" t="e">
        <f t="shared" ca="1" si="22"/>
        <v>#NAME?</v>
      </c>
      <c r="AZ56" s="367" t="e">
        <f t="shared" ca="1" si="34"/>
        <v>#NAME?</v>
      </c>
      <c r="BA56" s="367" t="e">
        <f t="shared" ca="1" si="35"/>
        <v>#NAME?</v>
      </c>
      <c r="BB56" s="367" t="e">
        <f t="shared" ca="1" si="36"/>
        <v>#NAME?</v>
      </c>
    </row>
    <row r="57" spans="1:54" s="368" customFormat="1" ht="15.75" thickBot="1">
      <c r="A57" s="397" t="str">
        <f>'(C2) Burimet viti kaluar'!C63</f>
        <v>A.3.6.7</v>
      </c>
      <c r="B57" s="619" t="e">
        <f>#REF!</f>
        <v>#REF!</v>
      </c>
      <c r="C57" s="620"/>
      <c r="D57" s="390">
        <f>'(C2) Burimet viti kaluar'!D63</f>
        <v>0</v>
      </c>
      <c r="E57" s="390">
        <f>'(C2) Burimet viti kaluar'!E63</f>
        <v>0</v>
      </c>
      <c r="F57" s="390">
        <f>'(C2) Burimet viti kaluar'!F63</f>
        <v>0</v>
      </c>
      <c r="G57" s="617"/>
      <c r="H57" s="618"/>
      <c r="I57" s="391"/>
      <c r="J57" s="391"/>
      <c r="K57" s="391"/>
      <c r="L57" s="391"/>
      <c r="M57" s="391"/>
      <c r="N57" s="392"/>
      <c r="O57" s="393">
        <f t="shared" si="52"/>
        <v>0</v>
      </c>
      <c r="P57" s="617"/>
      <c r="Q57" s="618"/>
      <c r="R57" s="391"/>
      <c r="S57" s="391"/>
      <c r="T57" s="391"/>
      <c r="U57" s="391"/>
      <c r="V57" s="391"/>
      <c r="W57" s="392"/>
      <c r="X57" s="393">
        <f t="shared" si="53"/>
        <v>0</v>
      </c>
      <c r="Y57" s="617"/>
      <c r="Z57" s="618"/>
      <c r="AA57" s="391"/>
      <c r="AB57" s="391"/>
      <c r="AC57" s="391"/>
      <c r="AD57" s="391"/>
      <c r="AE57" s="391"/>
      <c r="AF57" s="392"/>
      <c r="AG57" s="393">
        <f t="shared" si="54"/>
        <v>0</v>
      </c>
      <c r="AI57" s="369" t="e">
        <f t="shared" si="24"/>
        <v>#REF!</v>
      </c>
      <c r="AJ57" s="394"/>
      <c r="AK57" s="355">
        <f t="shared" si="25"/>
        <v>0</v>
      </c>
      <c r="AL57" s="355">
        <f t="shared" si="26"/>
        <v>0</v>
      </c>
      <c r="AM57" s="355">
        <f t="shared" si="27"/>
        <v>0</v>
      </c>
      <c r="AN57" s="367" t="e">
        <f t="shared" ca="1" si="28"/>
        <v>#NAME?</v>
      </c>
      <c r="AO57" s="367" t="e">
        <f t="shared" ca="1" si="29"/>
        <v>#NAME?</v>
      </c>
      <c r="AP57" s="367" t="e">
        <f t="shared" ca="1" si="30"/>
        <v>#NAME?</v>
      </c>
      <c r="AQ57" s="367" t="e">
        <f t="shared" ca="1" si="31"/>
        <v>#NAME?</v>
      </c>
      <c r="AR57" s="367" t="e">
        <f t="shared" ca="1" si="32"/>
        <v>#NAME?</v>
      </c>
      <c r="AS57" s="367" t="e">
        <f t="shared" ca="1" si="33"/>
        <v>#NAME?</v>
      </c>
      <c r="AT57" s="489">
        <f>'(E1) Vlerësimi i burimeve'!O66</f>
        <v>0</v>
      </c>
      <c r="AU57" s="490" t="e">
        <f t="shared" ca="1" si="20"/>
        <v>#NAME?</v>
      </c>
      <c r="AV57" s="489">
        <f>'(E1) Vlerësimi i burimeve'!X66</f>
        <v>0</v>
      </c>
      <c r="AW57" s="490" t="e">
        <f t="shared" ca="1" si="21"/>
        <v>#NAME?</v>
      </c>
      <c r="AX57" s="489">
        <f>'(E1) Vlerësimi i burimeve'!AG66</f>
        <v>0</v>
      </c>
      <c r="AY57" s="490" t="e">
        <f t="shared" ca="1" si="22"/>
        <v>#NAME?</v>
      </c>
      <c r="AZ57" s="367" t="e">
        <f t="shared" ca="1" si="34"/>
        <v>#NAME?</v>
      </c>
      <c r="BA57" s="367" t="e">
        <f t="shared" ca="1" si="35"/>
        <v>#NAME?</v>
      </c>
      <c r="BB57" s="367" t="e">
        <f t="shared" ca="1" si="36"/>
        <v>#NAME?</v>
      </c>
    </row>
    <row r="58" spans="1:54" s="368" customFormat="1" ht="15.75" thickBot="1">
      <c r="A58" s="397" t="str">
        <f>'(C2) Burimet viti kaluar'!C64</f>
        <v>A.3.6.8</v>
      </c>
      <c r="B58" s="619" t="e">
        <f>#REF!</f>
        <v>#REF!</v>
      </c>
      <c r="C58" s="620"/>
      <c r="D58" s="390">
        <f>'(C2) Burimet viti kaluar'!D64</f>
        <v>0</v>
      </c>
      <c r="E58" s="390">
        <f>'(C2) Burimet viti kaluar'!E64</f>
        <v>0</v>
      </c>
      <c r="F58" s="390">
        <f>'(C2) Burimet viti kaluar'!F64</f>
        <v>0</v>
      </c>
      <c r="G58" s="617"/>
      <c r="H58" s="618"/>
      <c r="I58" s="391"/>
      <c r="J58" s="391"/>
      <c r="K58" s="391"/>
      <c r="L58" s="391"/>
      <c r="M58" s="391"/>
      <c r="N58" s="392"/>
      <c r="O58" s="393">
        <f t="shared" si="52"/>
        <v>0</v>
      </c>
      <c r="P58" s="617"/>
      <c r="Q58" s="618"/>
      <c r="R58" s="391"/>
      <c r="S58" s="391"/>
      <c r="T58" s="391"/>
      <c r="U58" s="391"/>
      <c r="V58" s="391"/>
      <c r="W58" s="392"/>
      <c r="X58" s="393">
        <f t="shared" si="53"/>
        <v>0</v>
      </c>
      <c r="Y58" s="617"/>
      <c r="Z58" s="618"/>
      <c r="AA58" s="391"/>
      <c r="AB58" s="391"/>
      <c r="AC58" s="391"/>
      <c r="AD58" s="391"/>
      <c r="AE58" s="391"/>
      <c r="AF58" s="392"/>
      <c r="AG58" s="393">
        <f t="shared" si="54"/>
        <v>0</v>
      </c>
      <c r="AI58" s="369" t="e">
        <f t="shared" si="24"/>
        <v>#REF!</v>
      </c>
      <c r="AJ58" s="394"/>
      <c r="AK58" s="355">
        <f t="shared" si="25"/>
        <v>0</v>
      </c>
      <c r="AL58" s="355">
        <f t="shared" si="26"/>
        <v>0</v>
      </c>
      <c r="AM58" s="355">
        <f t="shared" si="27"/>
        <v>0</v>
      </c>
      <c r="AN58" s="367" t="e">
        <f t="shared" ca="1" si="28"/>
        <v>#NAME?</v>
      </c>
      <c r="AO58" s="367" t="e">
        <f t="shared" ca="1" si="29"/>
        <v>#NAME?</v>
      </c>
      <c r="AP58" s="367" t="e">
        <f t="shared" ca="1" si="30"/>
        <v>#NAME?</v>
      </c>
      <c r="AQ58" s="367" t="e">
        <f t="shared" ca="1" si="31"/>
        <v>#NAME?</v>
      </c>
      <c r="AR58" s="367" t="e">
        <f t="shared" ca="1" si="32"/>
        <v>#NAME?</v>
      </c>
      <c r="AS58" s="367" t="e">
        <f t="shared" ca="1" si="33"/>
        <v>#NAME?</v>
      </c>
      <c r="AT58" s="489">
        <f>'(E1) Vlerësimi i burimeve'!O67</f>
        <v>0</v>
      </c>
      <c r="AU58" s="490" t="e">
        <f t="shared" ca="1" si="20"/>
        <v>#NAME?</v>
      </c>
      <c r="AV58" s="489">
        <f>'(E1) Vlerësimi i burimeve'!X67</f>
        <v>0</v>
      </c>
      <c r="AW58" s="490" t="e">
        <f t="shared" ca="1" si="21"/>
        <v>#NAME?</v>
      </c>
      <c r="AX58" s="489">
        <f>'(E1) Vlerësimi i burimeve'!AG67</f>
        <v>0</v>
      </c>
      <c r="AY58" s="490" t="e">
        <f t="shared" ca="1" si="22"/>
        <v>#NAME?</v>
      </c>
      <c r="AZ58" s="367" t="e">
        <f t="shared" ca="1" si="34"/>
        <v>#NAME?</v>
      </c>
      <c r="BA58" s="367" t="e">
        <f t="shared" ca="1" si="35"/>
        <v>#NAME?</v>
      </c>
      <c r="BB58" s="367" t="e">
        <f t="shared" ca="1" si="36"/>
        <v>#NAME?</v>
      </c>
    </row>
    <row r="59" spans="1:54" s="368" customFormat="1" ht="15.75" thickBot="1">
      <c r="A59" s="397" t="str">
        <f>'(C2) Burimet viti kaluar'!C65</f>
        <v>A.3.6.9</v>
      </c>
      <c r="B59" s="619" t="e">
        <f>#REF!</f>
        <v>#REF!</v>
      </c>
      <c r="C59" s="620"/>
      <c r="D59" s="390">
        <f>'(C2) Burimet viti kaluar'!D65</f>
        <v>0</v>
      </c>
      <c r="E59" s="390">
        <f>'(C2) Burimet viti kaluar'!E65</f>
        <v>0</v>
      </c>
      <c r="F59" s="390">
        <f>'(C2) Burimet viti kaluar'!F65</f>
        <v>0</v>
      </c>
      <c r="G59" s="617"/>
      <c r="H59" s="618"/>
      <c r="I59" s="391"/>
      <c r="J59" s="391"/>
      <c r="K59" s="391"/>
      <c r="L59" s="391"/>
      <c r="M59" s="391"/>
      <c r="N59" s="392"/>
      <c r="O59" s="393">
        <f t="shared" si="52"/>
        <v>0</v>
      </c>
      <c r="P59" s="617"/>
      <c r="Q59" s="618"/>
      <c r="R59" s="391"/>
      <c r="S59" s="391"/>
      <c r="T59" s="391"/>
      <c r="U59" s="391"/>
      <c r="V59" s="391"/>
      <c r="W59" s="392"/>
      <c r="X59" s="393">
        <f t="shared" si="53"/>
        <v>0</v>
      </c>
      <c r="Y59" s="617"/>
      <c r="Z59" s="618"/>
      <c r="AA59" s="391"/>
      <c r="AB59" s="391"/>
      <c r="AC59" s="391"/>
      <c r="AD59" s="391"/>
      <c r="AE59" s="391"/>
      <c r="AF59" s="392"/>
      <c r="AG59" s="393">
        <f t="shared" si="54"/>
        <v>0</v>
      </c>
      <c r="AI59" s="369" t="e">
        <f t="shared" si="24"/>
        <v>#REF!</v>
      </c>
      <c r="AJ59" s="394"/>
      <c r="AK59" s="355">
        <f t="shared" si="25"/>
        <v>0</v>
      </c>
      <c r="AL59" s="355">
        <f t="shared" si="26"/>
        <v>0</v>
      </c>
      <c r="AM59" s="355">
        <f t="shared" si="27"/>
        <v>0</v>
      </c>
      <c r="AN59" s="367" t="e">
        <f t="shared" ca="1" si="28"/>
        <v>#NAME?</v>
      </c>
      <c r="AO59" s="367" t="e">
        <f t="shared" ca="1" si="29"/>
        <v>#NAME?</v>
      </c>
      <c r="AP59" s="367" t="e">
        <f t="shared" ca="1" si="30"/>
        <v>#NAME?</v>
      </c>
      <c r="AQ59" s="367" t="e">
        <f t="shared" ca="1" si="31"/>
        <v>#NAME?</v>
      </c>
      <c r="AR59" s="367" t="e">
        <f t="shared" ca="1" si="32"/>
        <v>#NAME?</v>
      </c>
      <c r="AS59" s="367" t="e">
        <f t="shared" ca="1" si="33"/>
        <v>#NAME?</v>
      </c>
      <c r="AT59" s="489">
        <f>'(E1) Vlerësimi i burimeve'!O68</f>
        <v>0</v>
      </c>
      <c r="AU59" s="490" t="e">
        <f t="shared" ca="1" si="20"/>
        <v>#NAME?</v>
      </c>
      <c r="AV59" s="489">
        <f>'(E1) Vlerësimi i burimeve'!X68</f>
        <v>0</v>
      </c>
      <c r="AW59" s="490" t="e">
        <f t="shared" ca="1" si="21"/>
        <v>#NAME?</v>
      </c>
      <c r="AX59" s="489">
        <f>'(E1) Vlerësimi i burimeve'!AG68</f>
        <v>0</v>
      </c>
      <c r="AY59" s="490" t="e">
        <f t="shared" ca="1" si="22"/>
        <v>#NAME?</v>
      </c>
      <c r="AZ59" s="367" t="e">
        <f t="shared" ca="1" si="34"/>
        <v>#NAME?</v>
      </c>
      <c r="BA59" s="367" t="e">
        <f t="shared" ca="1" si="35"/>
        <v>#NAME?</v>
      </c>
      <c r="BB59" s="367" t="e">
        <f t="shared" ca="1" si="36"/>
        <v>#NAME?</v>
      </c>
    </row>
    <row r="60" spans="1:54" s="386" customFormat="1" ht="15.75" thickBot="1">
      <c r="A60" s="387" t="str">
        <f>'(C2) Burimet viti kaluar'!C66</f>
        <v>A.3.7</v>
      </c>
      <c r="B60" s="399" t="e">
        <f>#REF!</f>
        <v>#REF!</v>
      </c>
      <c r="C60" s="485"/>
      <c r="D60" s="390">
        <f>'(C2) Burimet viti kaluar'!D66</f>
        <v>0</v>
      </c>
      <c r="E60" s="390">
        <f>'(C2) Burimet viti kaluar'!E66</f>
        <v>0</v>
      </c>
      <c r="F60" s="390">
        <f>'(C2) Burimet viti kaluar'!F66</f>
        <v>0</v>
      </c>
      <c r="G60" s="617"/>
      <c r="H60" s="618"/>
      <c r="I60" s="391"/>
      <c r="J60" s="391"/>
      <c r="K60" s="391"/>
      <c r="L60" s="391"/>
      <c r="M60" s="391"/>
      <c r="N60" s="392"/>
      <c r="O60" s="393">
        <f t="shared" si="52"/>
        <v>0</v>
      </c>
      <c r="P60" s="617"/>
      <c r="Q60" s="618"/>
      <c r="R60" s="391"/>
      <c r="S60" s="391"/>
      <c r="T60" s="391"/>
      <c r="U60" s="391"/>
      <c r="V60" s="391"/>
      <c r="W60" s="392"/>
      <c r="X60" s="393">
        <f t="shared" si="53"/>
        <v>0</v>
      </c>
      <c r="Y60" s="617"/>
      <c r="Z60" s="618"/>
      <c r="AA60" s="391"/>
      <c r="AB60" s="391"/>
      <c r="AC60" s="391"/>
      <c r="AD60" s="391"/>
      <c r="AE60" s="391"/>
      <c r="AF60" s="392"/>
      <c r="AG60" s="393">
        <f t="shared" si="54"/>
        <v>0</v>
      </c>
      <c r="AI60" s="369" t="e">
        <f t="shared" si="24"/>
        <v>#REF!</v>
      </c>
      <c r="AJ60" s="394"/>
      <c r="AK60" s="355">
        <f t="shared" si="25"/>
        <v>0</v>
      </c>
      <c r="AL60" s="355">
        <f t="shared" si="26"/>
        <v>0</v>
      </c>
      <c r="AM60" s="355">
        <f t="shared" si="27"/>
        <v>0</v>
      </c>
      <c r="AN60" s="367" t="e">
        <f t="shared" ca="1" si="28"/>
        <v>#NAME?</v>
      </c>
      <c r="AO60" s="367" t="e">
        <f t="shared" ca="1" si="29"/>
        <v>#NAME?</v>
      </c>
      <c r="AP60" s="367" t="e">
        <f t="shared" ca="1" si="30"/>
        <v>#NAME?</v>
      </c>
      <c r="AQ60" s="367" t="e">
        <f t="shared" ca="1" si="31"/>
        <v>#NAME?</v>
      </c>
      <c r="AR60" s="367" t="e">
        <f t="shared" ca="1" si="32"/>
        <v>#NAME?</v>
      </c>
      <c r="AS60" s="367" t="e">
        <f t="shared" ca="1" si="33"/>
        <v>#NAME?</v>
      </c>
      <c r="AT60" s="489">
        <f>'(E1) Vlerësimi i burimeve'!O69</f>
        <v>0</v>
      </c>
      <c r="AU60" s="490" t="e">
        <f t="shared" ca="1" si="20"/>
        <v>#NAME?</v>
      </c>
      <c r="AV60" s="489">
        <f>'(E1) Vlerësimi i burimeve'!X69</f>
        <v>0</v>
      </c>
      <c r="AW60" s="490" t="e">
        <f t="shared" ca="1" si="21"/>
        <v>#NAME?</v>
      </c>
      <c r="AX60" s="489">
        <f>'(E1) Vlerësimi i burimeve'!AG69</f>
        <v>0</v>
      </c>
      <c r="AY60" s="490" t="e">
        <f t="shared" ca="1" si="22"/>
        <v>#NAME?</v>
      </c>
      <c r="AZ60" s="367" t="e">
        <f t="shared" ca="1" si="34"/>
        <v>#NAME?</v>
      </c>
      <c r="BA60" s="367" t="e">
        <f t="shared" ca="1" si="35"/>
        <v>#NAME?</v>
      </c>
      <c r="BB60" s="367" t="e">
        <f t="shared" ca="1" si="36"/>
        <v>#NAME?</v>
      </c>
    </row>
    <row r="61" spans="1:54" s="386" customFormat="1" ht="15.75" thickBot="1">
      <c r="A61" s="387" t="str">
        <f>'(C2) Burimet viti kaluar'!C67</f>
        <v>A.3.8</v>
      </c>
      <c r="B61" s="399" t="e">
        <f>#REF!</f>
        <v>#REF!</v>
      </c>
      <c r="C61" s="485"/>
      <c r="D61" s="390">
        <f>'(C2) Burimet viti kaluar'!D67</f>
        <v>121</v>
      </c>
      <c r="E61" s="390">
        <f>'(C2) Burimet viti kaluar'!E67</f>
        <v>1366</v>
      </c>
      <c r="F61" s="390">
        <f>'(C2) Burimet viti kaluar'!F67</f>
        <v>1650</v>
      </c>
      <c r="G61" s="617"/>
      <c r="H61" s="618"/>
      <c r="I61" s="391"/>
      <c r="J61" s="391"/>
      <c r="K61" s="391"/>
      <c r="L61" s="391"/>
      <c r="M61" s="391"/>
      <c r="N61" s="392"/>
      <c r="O61" s="393">
        <f t="shared" si="52"/>
        <v>1650</v>
      </c>
      <c r="P61" s="617"/>
      <c r="Q61" s="618"/>
      <c r="R61" s="391"/>
      <c r="S61" s="391"/>
      <c r="T61" s="391"/>
      <c r="U61" s="391"/>
      <c r="V61" s="391"/>
      <c r="W61" s="392"/>
      <c r="X61" s="393">
        <f t="shared" si="53"/>
        <v>1650</v>
      </c>
      <c r="Y61" s="617"/>
      <c r="Z61" s="618"/>
      <c r="AA61" s="391"/>
      <c r="AB61" s="391"/>
      <c r="AC61" s="391"/>
      <c r="AD61" s="391"/>
      <c r="AE61" s="391"/>
      <c r="AF61" s="392"/>
      <c r="AG61" s="393">
        <f t="shared" si="54"/>
        <v>1650</v>
      </c>
      <c r="AI61" s="369" t="e">
        <f t="shared" si="24"/>
        <v>#REF!</v>
      </c>
      <c r="AJ61" s="394"/>
      <c r="AK61" s="355">
        <f t="shared" si="25"/>
        <v>121</v>
      </c>
      <c r="AL61" s="355">
        <f t="shared" si="26"/>
        <v>1366</v>
      </c>
      <c r="AM61" s="355">
        <f t="shared" si="27"/>
        <v>1650</v>
      </c>
      <c r="AN61" s="367" t="e">
        <f t="shared" ca="1" si="28"/>
        <v>#NAME?</v>
      </c>
      <c r="AO61" s="367" t="e">
        <f t="shared" ca="1" si="29"/>
        <v>#NAME?</v>
      </c>
      <c r="AP61" s="367" t="e">
        <f t="shared" ca="1" si="30"/>
        <v>#NAME?</v>
      </c>
      <c r="AQ61" s="367" t="e">
        <f t="shared" ca="1" si="31"/>
        <v>#NAME?</v>
      </c>
      <c r="AR61" s="367" t="e">
        <f t="shared" ca="1" si="32"/>
        <v>#NAME?</v>
      </c>
      <c r="AS61" s="367" t="e">
        <f t="shared" ca="1" si="33"/>
        <v>#NAME?</v>
      </c>
      <c r="AT61" s="489">
        <f>'(E1) Vlerësimi i burimeve'!O70</f>
        <v>1650</v>
      </c>
      <c r="AU61" s="490" t="e">
        <f t="shared" ca="1" si="20"/>
        <v>#NAME?</v>
      </c>
      <c r="AV61" s="489">
        <f>'(E1) Vlerësimi i burimeve'!X70</f>
        <v>1650</v>
      </c>
      <c r="AW61" s="490" t="e">
        <f t="shared" ca="1" si="21"/>
        <v>#NAME?</v>
      </c>
      <c r="AX61" s="489">
        <f>'(E1) Vlerësimi i burimeve'!AG70</f>
        <v>1650</v>
      </c>
      <c r="AY61" s="490" t="e">
        <f t="shared" ca="1" si="22"/>
        <v>#NAME?</v>
      </c>
      <c r="AZ61" s="367" t="e">
        <f t="shared" ca="1" si="34"/>
        <v>#NAME?</v>
      </c>
      <c r="BA61" s="367" t="e">
        <f t="shared" ca="1" si="35"/>
        <v>#NAME?</v>
      </c>
      <c r="BB61" s="367" t="e">
        <f t="shared" ca="1" si="36"/>
        <v>#NAME?</v>
      </c>
    </row>
    <row r="62" spans="1:54" s="386" customFormat="1" ht="15.75" thickBot="1">
      <c r="A62" s="387" t="str">
        <f>'(C2) Burimet viti kaluar'!C68</f>
        <v>A.3.9</v>
      </c>
      <c r="B62" s="399" t="e">
        <f>#REF!</f>
        <v>#REF!</v>
      </c>
      <c r="C62" s="485"/>
      <c r="D62" s="390">
        <f>'(C2) Burimet viti kaluar'!D68</f>
        <v>0</v>
      </c>
      <c r="E62" s="390">
        <f>'(C2) Burimet viti kaluar'!E68</f>
        <v>0</v>
      </c>
      <c r="F62" s="390">
        <f>'(C2) Burimet viti kaluar'!F68</f>
        <v>0</v>
      </c>
      <c r="G62" s="617"/>
      <c r="H62" s="618"/>
      <c r="I62" s="391"/>
      <c r="J62" s="391"/>
      <c r="K62" s="391"/>
      <c r="L62" s="391"/>
      <c r="M62" s="391"/>
      <c r="N62" s="392"/>
      <c r="O62" s="393">
        <f t="shared" si="52"/>
        <v>0</v>
      </c>
      <c r="P62" s="617"/>
      <c r="Q62" s="618"/>
      <c r="R62" s="391"/>
      <c r="S62" s="391"/>
      <c r="T62" s="391"/>
      <c r="U62" s="391"/>
      <c r="V62" s="391"/>
      <c r="W62" s="392"/>
      <c r="X62" s="393">
        <f t="shared" si="53"/>
        <v>0</v>
      </c>
      <c r="Y62" s="617"/>
      <c r="Z62" s="618"/>
      <c r="AA62" s="391"/>
      <c r="AB62" s="391"/>
      <c r="AC62" s="391"/>
      <c r="AD62" s="391"/>
      <c r="AE62" s="391"/>
      <c r="AF62" s="392"/>
      <c r="AG62" s="393">
        <f t="shared" si="54"/>
        <v>0</v>
      </c>
      <c r="AI62" s="369" t="e">
        <f t="shared" si="24"/>
        <v>#REF!</v>
      </c>
      <c r="AJ62" s="394"/>
      <c r="AK62" s="355">
        <f t="shared" si="25"/>
        <v>0</v>
      </c>
      <c r="AL62" s="355">
        <f t="shared" si="26"/>
        <v>0</v>
      </c>
      <c r="AM62" s="355">
        <f t="shared" si="27"/>
        <v>0</v>
      </c>
      <c r="AN62" s="367" t="e">
        <f t="shared" ca="1" si="28"/>
        <v>#NAME?</v>
      </c>
      <c r="AO62" s="367" t="e">
        <f t="shared" ca="1" si="29"/>
        <v>#NAME?</v>
      </c>
      <c r="AP62" s="367" t="e">
        <f t="shared" ca="1" si="30"/>
        <v>#NAME?</v>
      </c>
      <c r="AQ62" s="367" t="e">
        <f t="shared" ca="1" si="31"/>
        <v>#NAME?</v>
      </c>
      <c r="AR62" s="367" t="e">
        <f t="shared" ca="1" si="32"/>
        <v>#NAME?</v>
      </c>
      <c r="AS62" s="367" t="e">
        <f t="shared" ca="1" si="33"/>
        <v>#NAME?</v>
      </c>
      <c r="AT62" s="489">
        <f>'(E1) Vlerësimi i burimeve'!O71</f>
        <v>0</v>
      </c>
      <c r="AU62" s="490" t="e">
        <f t="shared" ca="1" si="20"/>
        <v>#NAME?</v>
      </c>
      <c r="AV62" s="489">
        <f>'(E1) Vlerësimi i burimeve'!X71</f>
        <v>0</v>
      </c>
      <c r="AW62" s="490" t="e">
        <f t="shared" ca="1" si="21"/>
        <v>#NAME?</v>
      </c>
      <c r="AX62" s="489">
        <f>'(E1) Vlerësimi i burimeve'!AG71</f>
        <v>0</v>
      </c>
      <c r="AY62" s="490" t="e">
        <f t="shared" ca="1" si="22"/>
        <v>#NAME?</v>
      </c>
      <c r="AZ62" s="367" t="e">
        <f t="shared" ca="1" si="34"/>
        <v>#NAME?</v>
      </c>
      <c r="BA62" s="367" t="e">
        <f t="shared" ca="1" si="35"/>
        <v>#NAME?</v>
      </c>
      <c r="BB62" s="367" t="e">
        <f t="shared" ca="1" si="36"/>
        <v>#NAME?</v>
      </c>
    </row>
    <row r="63" spans="1:54" s="386" customFormat="1" ht="15.75" thickBot="1">
      <c r="A63" s="387" t="str">
        <f>'(C2) Burimet viti kaluar'!C69</f>
        <v>A.3.10</v>
      </c>
      <c r="B63" s="399" t="e">
        <f>#REF!</f>
        <v>#REF!</v>
      </c>
      <c r="C63" s="485"/>
      <c r="D63" s="390">
        <f>'(C2) Burimet viti kaluar'!D69</f>
        <v>0</v>
      </c>
      <c r="E63" s="390">
        <f>'(C2) Burimet viti kaluar'!E69</f>
        <v>0</v>
      </c>
      <c r="F63" s="390">
        <f>'(C2) Burimet viti kaluar'!F69</f>
        <v>0</v>
      </c>
      <c r="G63" s="617"/>
      <c r="H63" s="618"/>
      <c r="I63" s="391"/>
      <c r="J63" s="391"/>
      <c r="K63" s="391"/>
      <c r="L63" s="391"/>
      <c r="M63" s="391"/>
      <c r="N63" s="392"/>
      <c r="O63" s="393">
        <f t="shared" si="52"/>
        <v>0</v>
      </c>
      <c r="P63" s="617"/>
      <c r="Q63" s="618"/>
      <c r="R63" s="391"/>
      <c r="S63" s="391"/>
      <c r="T63" s="391"/>
      <c r="U63" s="391"/>
      <c r="V63" s="391"/>
      <c r="W63" s="392"/>
      <c r="X63" s="393">
        <f t="shared" si="53"/>
        <v>0</v>
      </c>
      <c r="Y63" s="617"/>
      <c r="Z63" s="618"/>
      <c r="AA63" s="391"/>
      <c r="AB63" s="391"/>
      <c r="AC63" s="391"/>
      <c r="AD63" s="391"/>
      <c r="AE63" s="391"/>
      <c r="AF63" s="392"/>
      <c r="AG63" s="393">
        <f t="shared" si="54"/>
        <v>0</v>
      </c>
      <c r="AI63" s="369" t="e">
        <f t="shared" si="24"/>
        <v>#REF!</v>
      </c>
      <c r="AJ63" s="394"/>
      <c r="AK63" s="355">
        <f t="shared" si="25"/>
        <v>0</v>
      </c>
      <c r="AL63" s="355">
        <f t="shared" si="26"/>
        <v>0</v>
      </c>
      <c r="AM63" s="355">
        <f t="shared" si="27"/>
        <v>0</v>
      </c>
      <c r="AN63" s="367" t="e">
        <f t="shared" ca="1" si="28"/>
        <v>#NAME?</v>
      </c>
      <c r="AO63" s="367" t="e">
        <f t="shared" ca="1" si="29"/>
        <v>#NAME?</v>
      </c>
      <c r="AP63" s="367" t="e">
        <f t="shared" ca="1" si="30"/>
        <v>#NAME?</v>
      </c>
      <c r="AQ63" s="367" t="e">
        <f t="shared" ca="1" si="31"/>
        <v>#NAME?</v>
      </c>
      <c r="AR63" s="367" t="e">
        <f t="shared" ca="1" si="32"/>
        <v>#NAME?</v>
      </c>
      <c r="AS63" s="367" t="e">
        <f t="shared" ca="1" si="33"/>
        <v>#NAME?</v>
      </c>
      <c r="AT63" s="489">
        <f>'(E1) Vlerësimi i burimeve'!O72</f>
        <v>0</v>
      </c>
      <c r="AU63" s="490" t="e">
        <f t="shared" ca="1" si="20"/>
        <v>#NAME?</v>
      </c>
      <c r="AV63" s="489">
        <f>'(E1) Vlerësimi i burimeve'!X72</f>
        <v>0</v>
      </c>
      <c r="AW63" s="490" t="e">
        <f t="shared" ca="1" si="21"/>
        <v>#NAME?</v>
      </c>
      <c r="AX63" s="489">
        <f>'(E1) Vlerësimi i burimeve'!AG72</f>
        <v>0</v>
      </c>
      <c r="AY63" s="490" t="e">
        <f t="shared" ca="1" si="22"/>
        <v>#NAME?</v>
      </c>
      <c r="AZ63" s="367" t="e">
        <f t="shared" ca="1" si="34"/>
        <v>#NAME?</v>
      </c>
      <c r="BA63" s="367" t="e">
        <f t="shared" ca="1" si="35"/>
        <v>#NAME?</v>
      </c>
      <c r="BB63" s="367" t="e">
        <f t="shared" ca="1" si="36"/>
        <v>#NAME?</v>
      </c>
    </row>
    <row r="64" spans="1:54">
      <c r="B64" s="418"/>
      <c r="C64" s="417"/>
      <c r="D64" s="418">
        <v>2015</v>
      </c>
      <c r="E64" s="418">
        <v>2016</v>
      </c>
      <c r="F64" s="418">
        <v>2017</v>
      </c>
      <c r="G64" s="418">
        <v>2018</v>
      </c>
      <c r="H64" s="418">
        <v>2019</v>
      </c>
      <c r="I64" s="418">
        <v>2020</v>
      </c>
      <c r="AI64" s="404"/>
      <c r="AJ64" s="404"/>
      <c r="AK64" s="404"/>
      <c r="AL64" s="404"/>
      <c r="AM64" s="404"/>
      <c r="AN64" s="404"/>
      <c r="AO64" s="404"/>
      <c r="AP64" s="404"/>
    </row>
    <row r="65" spans="3:42">
      <c r="C65" s="418"/>
      <c r="D65" s="419" t="e">
        <f>#REF!</f>
        <v>#REF!</v>
      </c>
      <c r="E65" s="419">
        <v>98</v>
      </c>
      <c r="F65" s="419">
        <v>105</v>
      </c>
      <c r="G65" s="420">
        <v>106.3372045</v>
      </c>
      <c r="H65" s="420">
        <v>108.48035900000001</v>
      </c>
      <c r="I65" s="420">
        <v>110.6235135</v>
      </c>
      <c r="AI65" s="405"/>
      <c r="AJ65" s="421"/>
      <c r="AK65" s="422"/>
      <c r="AL65" s="422"/>
      <c r="AM65" s="422"/>
      <c r="AN65" s="422"/>
      <c r="AO65" s="422"/>
      <c r="AP65" s="422"/>
    </row>
    <row r="66" spans="3:42">
      <c r="C66" s="418"/>
      <c r="D66" s="423"/>
      <c r="E66" s="423"/>
      <c r="F66" s="420">
        <v>105</v>
      </c>
      <c r="G66" s="420">
        <v>102.94234882273504</v>
      </c>
      <c r="H66" s="420">
        <v>105.01893611637921</v>
      </c>
      <c r="I66" s="420">
        <v>107.01728021836085</v>
      </c>
      <c r="AI66" s="405"/>
      <c r="AJ66" s="424"/>
      <c r="AK66" s="425"/>
      <c r="AL66" s="425"/>
      <c r="AM66" s="425"/>
      <c r="AN66" s="366"/>
      <c r="AO66" s="366"/>
      <c r="AP66" s="366"/>
    </row>
    <row r="67" spans="3:42">
      <c r="C67" s="418"/>
      <c r="D67" s="423"/>
      <c r="E67" s="423"/>
      <c r="F67" s="420">
        <v>105</v>
      </c>
      <c r="G67" s="420">
        <v>109.73206017726496</v>
      </c>
      <c r="H67" s="420">
        <v>111.94178188362081</v>
      </c>
      <c r="I67" s="420">
        <v>114.22974678163915</v>
      </c>
      <c r="AI67" s="405"/>
      <c r="AJ67" s="424"/>
      <c r="AK67" s="425"/>
      <c r="AL67" s="425"/>
      <c r="AM67" s="425"/>
      <c r="AN67" s="366"/>
      <c r="AO67" s="366"/>
      <c r="AP67" s="366"/>
    </row>
    <row r="68" spans="3:42">
      <c r="C68" s="418"/>
      <c r="D68" s="423"/>
      <c r="E68" s="423"/>
      <c r="F68" s="423"/>
      <c r="G68" s="419">
        <v>107</v>
      </c>
      <c r="H68" s="419">
        <v>104</v>
      </c>
      <c r="I68" s="419">
        <v>115</v>
      </c>
      <c r="AI68" s="405"/>
      <c r="AJ68" s="424"/>
      <c r="AK68" s="425"/>
      <c r="AL68" s="425"/>
      <c r="AM68" s="425"/>
      <c r="AN68" s="366"/>
      <c r="AO68" s="366"/>
      <c r="AP68" s="366"/>
    </row>
    <row r="69" spans="3:42">
      <c r="C69" s="418"/>
      <c r="D69" s="423"/>
      <c r="E69" s="423"/>
      <c r="F69" s="423"/>
      <c r="G69" s="426" t="s">
        <v>56</v>
      </c>
      <c r="H69" s="426" t="s">
        <v>157</v>
      </c>
      <c r="I69" s="426" t="s">
        <v>157</v>
      </c>
      <c r="AI69" s="405"/>
      <c r="AJ69" s="424"/>
      <c r="AK69" s="425"/>
      <c r="AL69" s="425"/>
      <c r="AM69" s="425"/>
      <c r="AN69" s="425"/>
      <c r="AO69" s="425"/>
      <c r="AP69" s="425"/>
    </row>
    <row r="70" spans="3:42">
      <c r="AI70" s="405"/>
      <c r="AJ70" s="424"/>
      <c r="AK70" s="423"/>
      <c r="AL70" s="423"/>
      <c r="AM70" s="423"/>
      <c r="AN70" s="427"/>
      <c r="AO70" s="427"/>
      <c r="AP70" s="427"/>
    </row>
    <row r="71" spans="3:42">
      <c r="AI71" s="404"/>
      <c r="AJ71" s="404"/>
      <c r="AK71" s="404"/>
      <c r="AL71" s="404"/>
      <c r="AM71" s="404"/>
      <c r="AN71" s="404"/>
      <c r="AO71" s="404"/>
      <c r="AP71" s="404"/>
    </row>
    <row r="72" spans="3:42">
      <c r="C72" s="417"/>
      <c r="D72" s="418"/>
      <c r="E72" s="418"/>
      <c r="F72" s="418"/>
      <c r="G72" s="418"/>
      <c r="H72" s="418"/>
      <c r="I72" s="418"/>
      <c r="AI72" s="405"/>
      <c r="AJ72" s="421"/>
      <c r="AK72" s="422"/>
      <c r="AL72" s="422"/>
      <c r="AM72" s="422"/>
      <c r="AN72" s="422"/>
      <c r="AO72" s="422"/>
      <c r="AP72" s="422"/>
    </row>
    <row r="73" spans="3:42">
      <c r="C73" s="417"/>
      <c r="D73" s="418">
        <v>2015</v>
      </c>
      <c r="E73" s="418">
        <v>2016</v>
      </c>
      <c r="F73" s="418">
        <v>2017</v>
      </c>
      <c r="G73" s="418">
        <v>2018</v>
      </c>
      <c r="H73" s="418">
        <v>2019</v>
      </c>
      <c r="I73" s="418">
        <v>2020</v>
      </c>
      <c r="AI73" s="405"/>
      <c r="AJ73" s="424"/>
      <c r="AK73" s="425"/>
      <c r="AL73" s="425"/>
      <c r="AM73" s="425"/>
      <c r="AN73" s="366"/>
      <c r="AO73" s="366"/>
      <c r="AP73" s="366"/>
    </row>
    <row r="74" spans="3:42">
      <c r="C74" s="418"/>
      <c r="D74" s="419">
        <v>1000</v>
      </c>
      <c r="E74" s="419">
        <v>1050</v>
      </c>
      <c r="F74" s="419">
        <v>980</v>
      </c>
      <c r="G74" s="420">
        <v>985.50393999999994</v>
      </c>
      <c r="H74" s="420">
        <v>980.26188000000002</v>
      </c>
      <c r="I74" s="420">
        <v>975.01981999999998</v>
      </c>
      <c r="AI74" s="405"/>
      <c r="AJ74" s="424"/>
      <c r="AK74" s="425"/>
      <c r="AL74" s="425"/>
      <c r="AM74" s="425"/>
      <c r="AN74" s="366"/>
      <c r="AO74" s="366"/>
      <c r="AP74" s="366"/>
    </row>
    <row r="75" spans="3:42">
      <c r="C75" s="418"/>
      <c r="D75" s="423"/>
      <c r="E75" s="423"/>
      <c r="F75" s="420">
        <v>105</v>
      </c>
      <c r="G75" s="420">
        <v>940.23919763646722</v>
      </c>
      <c r="H75" s="420">
        <v>934.10957488505608</v>
      </c>
      <c r="I75" s="420">
        <v>926.93670957814459</v>
      </c>
      <c r="AI75" s="405"/>
      <c r="AJ75" s="424"/>
      <c r="AK75" s="425"/>
      <c r="AL75" s="425"/>
      <c r="AM75" s="425"/>
      <c r="AN75" s="366"/>
      <c r="AO75" s="366"/>
      <c r="AP75" s="366"/>
    </row>
    <row r="76" spans="3:42">
      <c r="C76" s="418"/>
      <c r="D76" s="423"/>
      <c r="E76" s="423"/>
      <c r="F76" s="420">
        <v>105</v>
      </c>
      <c r="G76" s="420">
        <v>1030.7686823635327</v>
      </c>
      <c r="H76" s="420">
        <v>1026.4141851149441</v>
      </c>
      <c r="I76" s="420">
        <v>1023.1029304218554</v>
      </c>
      <c r="AI76" s="405"/>
      <c r="AJ76" s="424"/>
      <c r="AK76" s="425"/>
      <c r="AL76" s="425"/>
      <c r="AM76" s="425"/>
      <c r="AN76" s="425"/>
      <c r="AO76" s="425"/>
      <c r="AP76" s="425"/>
    </row>
    <row r="77" spans="3:42">
      <c r="C77" s="418"/>
      <c r="D77" s="423"/>
      <c r="E77" s="423"/>
      <c r="F77" s="423"/>
      <c r="G77" s="419">
        <v>935</v>
      </c>
      <c r="H77" s="419">
        <v>1000</v>
      </c>
      <c r="I77" s="419">
        <v>1050</v>
      </c>
      <c r="AI77" s="405"/>
      <c r="AJ77" s="424"/>
      <c r="AK77" s="423"/>
      <c r="AL77" s="423"/>
      <c r="AM77" s="423"/>
      <c r="AN77" s="427"/>
      <c r="AO77" s="427"/>
      <c r="AP77" s="427"/>
    </row>
    <row r="78" spans="3:42">
      <c r="C78" s="418"/>
      <c r="D78" s="423"/>
      <c r="E78" s="423"/>
      <c r="F78" s="423"/>
      <c r="G78" s="426" t="s">
        <v>157</v>
      </c>
      <c r="H78" s="426" t="s">
        <v>56</v>
      </c>
      <c r="I78" s="426" t="s">
        <v>157</v>
      </c>
      <c r="AI78" s="404"/>
      <c r="AJ78" s="404"/>
      <c r="AK78" s="404"/>
      <c r="AL78" s="404"/>
      <c r="AM78" s="404"/>
      <c r="AN78" s="404"/>
      <c r="AO78" s="404"/>
      <c r="AP78" s="404"/>
    </row>
    <row r="79" spans="3:42">
      <c r="C79" s="418"/>
      <c r="D79" s="424"/>
      <c r="E79" s="424"/>
      <c r="F79" s="424"/>
      <c r="G79" s="428"/>
      <c r="H79" s="428"/>
      <c r="I79" s="428"/>
      <c r="AI79" s="405"/>
      <c r="AJ79" s="421"/>
      <c r="AK79" s="422"/>
      <c r="AL79" s="422"/>
      <c r="AM79" s="422"/>
      <c r="AN79" s="422"/>
      <c r="AO79" s="422"/>
      <c r="AP79" s="422"/>
    </row>
    <row r="80" spans="3:42">
      <c r="AI80" s="405"/>
      <c r="AJ80" s="424"/>
      <c r="AK80" s="425"/>
      <c r="AL80" s="425"/>
      <c r="AM80" s="425"/>
      <c r="AN80" s="366"/>
      <c r="AO80" s="366"/>
      <c r="AP80" s="366"/>
    </row>
    <row r="81" spans="3:42">
      <c r="AI81" s="405"/>
      <c r="AJ81" s="424"/>
      <c r="AK81" s="425"/>
      <c r="AL81" s="425"/>
      <c r="AM81" s="425"/>
      <c r="AN81" s="366"/>
      <c r="AO81" s="366"/>
      <c r="AP81" s="366"/>
    </row>
    <row r="82" spans="3:42">
      <c r="C82" s="417"/>
      <c r="D82" s="418"/>
      <c r="E82" s="418"/>
      <c r="F82" s="418"/>
      <c r="G82" s="418"/>
      <c r="H82" s="418"/>
      <c r="I82" s="418"/>
      <c r="AI82" s="405"/>
      <c r="AJ82" s="424"/>
      <c r="AK82" s="425"/>
      <c r="AL82" s="425"/>
      <c r="AM82" s="425"/>
      <c r="AN82" s="366"/>
      <c r="AO82" s="366"/>
      <c r="AP82" s="366"/>
    </row>
    <row r="83" spans="3:42">
      <c r="C83" s="417"/>
      <c r="D83" s="418">
        <v>2015</v>
      </c>
      <c r="E83" s="418">
        <v>2016</v>
      </c>
      <c r="F83" s="418">
        <v>2017</v>
      </c>
      <c r="G83" s="418">
        <v>2018</v>
      </c>
      <c r="H83" s="418">
        <v>2019</v>
      </c>
      <c r="I83" s="418">
        <v>2020</v>
      </c>
      <c r="AI83" s="405"/>
      <c r="AJ83" s="424"/>
      <c r="AK83" s="425"/>
      <c r="AL83" s="425"/>
      <c r="AM83" s="425"/>
      <c r="AN83" s="425"/>
      <c r="AO83" s="425"/>
      <c r="AP83" s="425"/>
    </row>
    <row r="84" spans="3:42">
      <c r="C84" s="418"/>
      <c r="D84" s="419">
        <v>1000</v>
      </c>
      <c r="E84" s="419">
        <v>750</v>
      </c>
      <c r="F84" s="419">
        <v>950</v>
      </c>
      <c r="G84" s="420">
        <v>866.86022500000001</v>
      </c>
      <c r="H84" s="420">
        <v>824.01794999999993</v>
      </c>
      <c r="I84" s="420">
        <v>781.17567499999996</v>
      </c>
      <c r="AI84" s="405"/>
      <c r="AJ84" s="424"/>
      <c r="AK84" s="423"/>
      <c r="AL84" s="423"/>
      <c r="AM84" s="423"/>
      <c r="AN84" s="427"/>
      <c r="AO84" s="427"/>
      <c r="AP84" s="427"/>
    </row>
    <row r="85" spans="3:42">
      <c r="C85" s="418"/>
      <c r="D85" s="423"/>
      <c r="E85" s="423"/>
      <c r="F85" s="420">
        <v>105</v>
      </c>
      <c r="G85" s="420">
        <v>697.11744113675218</v>
      </c>
      <c r="H85" s="420">
        <v>650.94680581896</v>
      </c>
      <c r="I85" s="420">
        <v>600.86401091804237</v>
      </c>
      <c r="AI85" s="404"/>
      <c r="AJ85" s="404"/>
      <c r="AK85" s="404"/>
      <c r="AL85" s="404"/>
      <c r="AM85" s="404"/>
      <c r="AN85" s="404"/>
      <c r="AO85" s="404"/>
      <c r="AP85" s="404"/>
    </row>
    <row r="86" spans="3:42">
      <c r="C86" s="418"/>
      <c r="D86" s="423"/>
      <c r="E86" s="423"/>
      <c r="F86" s="420">
        <v>105</v>
      </c>
      <c r="G86" s="420">
        <v>1036.6030088632479</v>
      </c>
      <c r="H86" s="420">
        <v>997.08909418103985</v>
      </c>
      <c r="I86" s="420">
        <v>961.48733908195754</v>
      </c>
      <c r="AI86" s="405"/>
      <c r="AJ86" s="421"/>
      <c r="AK86" s="422"/>
      <c r="AL86" s="422"/>
      <c r="AM86" s="422"/>
      <c r="AN86" s="422"/>
      <c r="AO86" s="422"/>
      <c r="AP86" s="422"/>
    </row>
    <row r="87" spans="3:42">
      <c r="C87" s="418"/>
      <c r="D87" s="423"/>
      <c r="E87" s="423"/>
      <c r="F87" s="423"/>
      <c r="G87" s="419">
        <v>1000</v>
      </c>
      <c r="H87" s="419">
        <v>1050</v>
      </c>
      <c r="I87" s="419">
        <v>1100</v>
      </c>
      <c r="AI87" s="405"/>
      <c r="AJ87" s="424"/>
      <c r="AK87" s="425"/>
      <c r="AL87" s="425"/>
      <c r="AM87" s="425"/>
      <c r="AN87" s="366"/>
      <c r="AO87" s="366"/>
      <c r="AP87" s="366"/>
    </row>
    <row r="88" spans="3:42">
      <c r="C88" s="418"/>
      <c r="D88" s="423"/>
      <c r="E88" s="423"/>
      <c r="F88" s="423"/>
      <c r="G88" s="426" t="s">
        <v>56</v>
      </c>
      <c r="H88" s="426" t="s">
        <v>157</v>
      </c>
      <c r="I88" s="426" t="s">
        <v>157</v>
      </c>
      <c r="AI88" s="405"/>
      <c r="AJ88" s="424"/>
      <c r="AK88" s="425"/>
      <c r="AL88" s="425"/>
      <c r="AM88" s="425"/>
      <c r="AN88" s="366"/>
      <c r="AO88" s="366"/>
      <c r="AP88" s="366"/>
    </row>
    <row r="89" spans="3:42">
      <c r="AI89" s="405"/>
      <c r="AJ89" s="424"/>
      <c r="AK89" s="425"/>
      <c r="AL89" s="425"/>
      <c r="AM89" s="425"/>
      <c r="AN89" s="366"/>
      <c r="AO89" s="366"/>
      <c r="AP89" s="366"/>
    </row>
    <row r="90" spans="3:42">
      <c r="AI90" s="405"/>
      <c r="AJ90" s="424"/>
      <c r="AK90" s="425"/>
      <c r="AL90" s="425"/>
      <c r="AM90" s="425"/>
      <c r="AN90" s="425"/>
      <c r="AO90" s="425"/>
      <c r="AP90" s="425"/>
    </row>
    <row r="91" spans="3:42">
      <c r="AI91" s="405"/>
      <c r="AJ91" s="424"/>
      <c r="AK91" s="423"/>
      <c r="AL91" s="423"/>
      <c r="AM91" s="423"/>
      <c r="AN91" s="427"/>
      <c r="AO91" s="427"/>
      <c r="AP91" s="427"/>
    </row>
    <row r="92" spans="3:42">
      <c r="AI92" s="404"/>
      <c r="AJ92" s="404"/>
      <c r="AK92" s="404"/>
      <c r="AL92" s="404"/>
      <c r="AM92" s="404"/>
      <c r="AN92" s="404"/>
      <c r="AO92" s="404"/>
      <c r="AP92" s="404"/>
    </row>
    <row r="93" spans="3:42">
      <c r="AI93" s="405"/>
      <c r="AJ93" s="421"/>
      <c r="AK93" s="422"/>
      <c r="AL93" s="422"/>
      <c r="AM93" s="422"/>
      <c r="AN93" s="422"/>
      <c r="AO93" s="422"/>
      <c r="AP93" s="422"/>
    </row>
    <row r="94" spans="3:42">
      <c r="AI94" s="405"/>
      <c r="AJ94" s="424"/>
      <c r="AK94" s="425"/>
      <c r="AL94" s="425"/>
      <c r="AM94" s="425"/>
      <c r="AN94" s="366"/>
      <c r="AO94" s="366"/>
      <c r="AP94" s="366"/>
    </row>
    <row r="95" spans="3:42">
      <c r="AI95" s="405"/>
      <c r="AJ95" s="424"/>
      <c r="AK95" s="425"/>
      <c r="AL95" s="425"/>
      <c r="AM95" s="425"/>
      <c r="AN95" s="366"/>
      <c r="AO95" s="366"/>
      <c r="AP95" s="366"/>
    </row>
    <row r="96" spans="3:42">
      <c r="AI96" s="405"/>
      <c r="AJ96" s="424"/>
      <c r="AK96" s="425"/>
      <c r="AL96" s="425"/>
      <c r="AM96" s="425"/>
      <c r="AN96" s="366"/>
      <c r="AO96" s="366"/>
      <c r="AP96" s="366"/>
    </row>
    <row r="97" spans="4:42">
      <c r="AI97" s="405"/>
      <c r="AJ97" s="424"/>
      <c r="AK97" s="425"/>
      <c r="AL97" s="425"/>
      <c r="AM97" s="425"/>
      <c r="AN97" s="425"/>
      <c r="AO97" s="425"/>
      <c r="AP97" s="425"/>
    </row>
    <row r="98" spans="4:42">
      <c r="AI98" s="405"/>
      <c r="AJ98" s="424"/>
      <c r="AK98" s="423"/>
      <c r="AL98" s="423"/>
      <c r="AM98" s="423"/>
      <c r="AN98" s="427"/>
      <c r="AO98" s="427"/>
      <c r="AP98" s="427"/>
    </row>
    <row r="99" spans="4:42">
      <c r="AI99" s="404"/>
      <c r="AJ99" s="404"/>
      <c r="AK99" s="404"/>
      <c r="AL99" s="404"/>
      <c r="AM99" s="404"/>
      <c r="AN99" s="404"/>
      <c r="AO99" s="404"/>
      <c r="AP99" s="404"/>
    </row>
    <row r="100" spans="4:42">
      <c r="AI100" s="405"/>
      <c r="AJ100" s="421"/>
      <c r="AK100" s="422"/>
      <c r="AL100" s="422"/>
      <c r="AM100" s="422"/>
      <c r="AN100" s="422"/>
      <c r="AO100" s="422"/>
      <c r="AP100" s="422"/>
    </row>
    <row r="101" spans="4:42">
      <c r="AI101" s="405"/>
      <c r="AJ101" s="424"/>
      <c r="AK101" s="425"/>
      <c r="AL101" s="425"/>
      <c r="AM101" s="425"/>
      <c r="AN101" s="366"/>
      <c r="AO101" s="366"/>
      <c r="AP101" s="366"/>
    </row>
    <row r="102" spans="4:42">
      <c r="D102" s="402"/>
      <c r="AI102" s="405"/>
      <c r="AJ102" s="424"/>
      <c r="AK102" s="425"/>
      <c r="AL102" s="425"/>
      <c r="AM102" s="425"/>
      <c r="AN102" s="366"/>
      <c r="AO102" s="366"/>
      <c r="AP102" s="366"/>
    </row>
    <row r="103" spans="4:42">
      <c r="D103" s="402"/>
      <c r="AI103" s="405"/>
      <c r="AJ103" s="424"/>
      <c r="AK103" s="425"/>
      <c r="AL103" s="425"/>
      <c r="AM103" s="425"/>
      <c r="AN103" s="366"/>
      <c r="AO103" s="366"/>
      <c r="AP103" s="366"/>
    </row>
    <row r="104" spans="4:42">
      <c r="D104" s="402"/>
      <c r="AI104" s="405"/>
      <c r="AJ104" s="424"/>
      <c r="AK104" s="425"/>
      <c r="AL104" s="425"/>
      <c r="AM104" s="425"/>
      <c r="AN104" s="425"/>
      <c r="AO104" s="425"/>
      <c r="AP104" s="425"/>
    </row>
    <row r="105" spans="4:42">
      <c r="D105" s="402"/>
      <c r="AI105" s="405"/>
      <c r="AJ105" s="424"/>
      <c r="AK105" s="423"/>
      <c r="AL105" s="423"/>
      <c r="AM105" s="423"/>
      <c r="AN105" s="427"/>
      <c r="AO105" s="427"/>
      <c r="AP105" s="427"/>
    </row>
    <row r="106" spans="4:42">
      <c r="D106" s="402"/>
      <c r="AI106" s="404"/>
      <c r="AJ106" s="404"/>
      <c r="AK106" s="404"/>
      <c r="AL106" s="404"/>
      <c r="AM106" s="404"/>
      <c r="AN106" s="404"/>
      <c r="AO106" s="404"/>
      <c r="AP106" s="404"/>
    </row>
    <row r="107" spans="4:42">
      <c r="D107" s="402"/>
      <c r="AI107" s="405"/>
      <c r="AJ107" s="421"/>
      <c r="AK107" s="422"/>
      <c r="AL107" s="422"/>
      <c r="AM107" s="422"/>
      <c r="AN107" s="422"/>
      <c r="AO107" s="422"/>
      <c r="AP107" s="422"/>
    </row>
    <row r="108" spans="4:42">
      <c r="AI108" s="405"/>
      <c r="AJ108" s="424"/>
      <c r="AK108" s="425"/>
      <c r="AL108" s="425"/>
      <c r="AM108" s="425"/>
      <c r="AN108" s="366"/>
      <c r="AO108" s="366"/>
      <c r="AP108" s="366"/>
    </row>
    <row r="109" spans="4:42">
      <c r="AI109" s="405"/>
      <c r="AJ109" s="424"/>
      <c r="AK109" s="425"/>
      <c r="AL109" s="425"/>
      <c r="AM109" s="425"/>
      <c r="AN109" s="366"/>
      <c r="AO109" s="366"/>
      <c r="AP109" s="366"/>
    </row>
    <row r="110" spans="4:42">
      <c r="AI110" s="405"/>
      <c r="AJ110" s="424"/>
      <c r="AK110" s="425"/>
      <c r="AL110" s="425"/>
      <c r="AM110" s="425"/>
      <c r="AN110" s="366"/>
      <c r="AO110" s="366"/>
      <c r="AP110" s="366"/>
    </row>
    <row r="111" spans="4:42">
      <c r="AI111" s="405"/>
      <c r="AJ111" s="424"/>
      <c r="AK111" s="425"/>
      <c r="AL111" s="425"/>
      <c r="AM111" s="425"/>
      <c r="AN111" s="425"/>
      <c r="AO111" s="425"/>
      <c r="AP111" s="425"/>
    </row>
    <row r="112" spans="4:42">
      <c r="AI112" s="405"/>
      <c r="AJ112" s="424"/>
      <c r="AK112" s="423"/>
      <c r="AL112" s="423"/>
      <c r="AM112" s="423"/>
      <c r="AN112" s="427"/>
      <c r="AO112" s="427"/>
      <c r="AP112" s="427"/>
    </row>
    <row r="113" spans="35:42">
      <c r="AI113" s="404"/>
      <c r="AJ113" s="404"/>
      <c r="AK113" s="404"/>
      <c r="AL113" s="404"/>
      <c r="AM113" s="404"/>
      <c r="AN113" s="404"/>
      <c r="AO113" s="404"/>
      <c r="AP113" s="404"/>
    </row>
    <row r="114" spans="35:42">
      <c r="AI114" s="405"/>
      <c r="AJ114" s="421"/>
      <c r="AK114" s="422"/>
      <c r="AL114" s="422"/>
      <c r="AM114" s="422"/>
      <c r="AN114" s="422"/>
      <c r="AO114" s="422"/>
      <c r="AP114" s="422"/>
    </row>
    <row r="115" spans="35:42">
      <c r="AI115" s="405"/>
      <c r="AJ115" s="424"/>
      <c r="AK115" s="425"/>
      <c r="AL115" s="425"/>
      <c r="AM115" s="425"/>
      <c r="AN115" s="366"/>
      <c r="AO115" s="366"/>
      <c r="AP115" s="366"/>
    </row>
    <row r="116" spans="35:42">
      <c r="AI116" s="405"/>
      <c r="AJ116" s="424"/>
      <c r="AK116" s="425"/>
      <c r="AL116" s="425"/>
      <c r="AM116" s="425"/>
      <c r="AN116" s="366"/>
      <c r="AO116" s="366"/>
      <c r="AP116" s="366"/>
    </row>
    <row r="117" spans="35:42">
      <c r="AI117" s="405"/>
      <c r="AJ117" s="424"/>
      <c r="AK117" s="425"/>
      <c r="AL117" s="425"/>
      <c r="AM117" s="425"/>
      <c r="AN117" s="366"/>
      <c r="AO117" s="366"/>
      <c r="AP117" s="366"/>
    </row>
    <row r="118" spans="35:42">
      <c r="AI118" s="405"/>
      <c r="AJ118" s="424"/>
      <c r="AK118" s="425"/>
      <c r="AL118" s="425"/>
      <c r="AM118" s="425"/>
      <c r="AN118" s="425"/>
      <c r="AO118" s="425"/>
      <c r="AP118" s="425"/>
    </row>
    <row r="119" spans="35:42">
      <c r="AI119" s="405"/>
      <c r="AJ119" s="424"/>
      <c r="AK119" s="423"/>
      <c r="AL119" s="423"/>
      <c r="AM119" s="423"/>
      <c r="AN119" s="427"/>
      <c r="AO119" s="427"/>
      <c r="AP119" s="427"/>
    </row>
    <row r="120" spans="35:42">
      <c r="AI120" s="404"/>
      <c r="AJ120" s="404"/>
      <c r="AK120" s="404"/>
      <c r="AL120" s="404"/>
      <c r="AM120" s="404"/>
      <c r="AN120" s="404"/>
      <c r="AO120" s="404"/>
      <c r="AP120" s="404"/>
    </row>
    <row r="121" spans="35:42">
      <c r="AI121" s="405"/>
      <c r="AJ121" s="421"/>
      <c r="AK121" s="422"/>
      <c r="AL121" s="422"/>
      <c r="AM121" s="422"/>
      <c r="AN121" s="422"/>
      <c r="AO121" s="422"/>
      <c r="AP121" s="422"/>
    </row>
    <row r="122" spans="35:42">
      <c r="AI122" s="405"/>
      <c r="AJ122" s="424"/>
      <c r="AK122" s="425"/>
      <c r="AL122" s="425"/>
      <c r="AM122" s="425"/>
      <c r="AN122" s="366"/>
      <c r="AO122" s="366"/>
      <c r="AP122" s="366"/>
    </row>
    <row r="123" spans="35:42">
      <c r="AI123" s="405"/>
      <c r="AJ123" s="424"/>
      <c r="AK123" s="425"/>
      <c r="AL123" s="425"/>
      <c r="AM123" s="425"/>
      <c r="AN123" s="366"/>
      <c r="AO123" s="366"/>
      <c r="AP123" s="366"/>
    </row>
    <row r="124" spans="35:42">
      <c r="AI124" s="405"/>
      <c r="AJ124" s="424"/>
      <c r="AK124" s="425"/>
      <c r="AL124" s="425"/>
      <c r="AM124" s="425"/>
      <c r="AN124" s="366"/>
      <c r="AO124" s="366"/>
      <c r="AP124" s="366"/>
    </row>
    <row r="125" spans="35:42">
      <c r="AI125" s="405"/>
      <c r="AJ125" s="424"/>
      <c r="AK125" s="425"/>
      <c r="AL125" s="425"/>
      <c r="AM125" s="425"/>
      <c r="AN125" s="425"/>
      <c r="AO125" s="425"/>
      <c r="AP125" s="425"/>
    </row>
    <row r="126" spans="35:42">
      <c r="AI126" s="405"/>
      <c r="AJ126" s="424"/>
      <c r="AK126" s="423"/>
      <c r="AL126" s="423"/>
      <c r="AM126" s="423"/>
      <c r="AN126" s="427"/>
      <c r="AO126" s="427"/>
      <c r="AP126" s="427"/>
    </row>
    <row r="127" spans="35:42">
      <c r="AI127" s="404"/>
      <c r="AJ127" s="404"/>
      <c r="AK127" s="404"/>
      <c r="AL127" s="404"/>
      <c r="AM127" s="404"/>
      <c r="AN127" s="404"/>
      <c r="AO127" s="404"/>
      <c r="AP127" s="404"/>
    </row>
    <row r="128" spans="35:42">
      <c r="AI128" s="405"/>
      <c r="AJ128" s="421"/>
      <c r="AK128" s="422"/>
      <c r="AL128" s="422"/>
      <c r="AM128" s="422"/>
      <c r="AN128" s="422"/>
      <c r="AO128" s="422"/>
      <c r="AP128" s="422"/>
    </row>
    <row r="129" spans="35:42">
      <c r="AI129" s="405"/>
      <c r="AJ129" s="424"/>
      <c r="AK129" s="425"/>
      <c r="AL129" s="425"/>
      <c r="AM129" s="425"/>
      <c r="AN129" s="366"/>
      <c r="AO129" s="366"/>
      <c r="AP129" s="366"/>
    </row>
    <row r="130" spans="35:42">
      <c r="AI130" s="405"/>
      <c r="AJ130" s="424"/>
      <c r="AK130" s="425"/>
      <c r="AL130" s="425"/>
      <c r="AM130" s="425"/>
      <c r="AN130" s="366"/>
      <c r="AO130" s="366"/>
      <c r="AP130" s="366"/>
    </row>
    <row r="131" spans="35:42">
      <c r="AI131" s="405"/>
      <c r="AJ131" s="424"/>
      <c r="AK131" s="425"/>
      <c r="AL131" s="425"/>
      <c r="AM131" s="425"/>
      <c r="AN131" s="366"/>
      <c r="AO131" s="366"/>
      <c r="AP131" s="366"/>
    </row>
    <row r="132" spans="35:42">
      <c r="AI132" s="405"/>
      <c r="AJ132" s="424"/>
      <c r="AK132" s="425"/>
      <c r="AL132" s="425"/>
      <c r="AM132" s="425"/>
      <c r="AN132" s="425"/>
      <c r="AO132" s="425"/>
      <c r="AP132" s="425"/>
    </row>
    <row r="133" spans="35:42">
      <c r="AI133" s="405"/>
      <c r="AJ133" s="424"/>
      <c r="AK133" s="423"/>
      <c r="AL133" s="423"/>
      <c r="AM133" s="423"/>
      <c r="AN133" s="427"/>
      <c r="AO133" s="427"/>
      <c r="AP133" s="427"/>
    </row>
    <row r="134" spans="35:42">
      <c r="AI134" s="404"/>
      <c r="AJ134" s="404"/>
      <c r="AK134" s="404"/>
      <c r="AL134" s="404"/>
      <c r="AM134" s="404"/>
      <c r="AN134" s="404"/>
      <c r="AO134" s="404"/>
      <c r="AP134" s="404"/>
    </row>
    <row r="135" spans="35:42">
      <c r="AI135" s="405"/>
      <c r="AJ135" s="421"/>
      <c r="AK135" s="422"/>
      <c r="AL135" s="422"/>
      <c r="AM135" s="422"/>
      <c r="AN135" s="422"/>
      <c r="AO135" s="422"/>
      <c r="AP135" s="422"/>
    </row>
    <row r="136" spans="35:42">
      <c r="AI136" s="405"/>
      <c r="AJ136" s="424"/>
      <c r="AK136" s="425"/>
      <c r="AL136" s="425"/>
      <c r="AM136" s="425"/>
      <c r="AN136" s="366"/>
      <c r="AO136" s="366"/>
      <c r="AP136" s="366"/>
    </row>
    <row r="137" spans="35:42">
      <c r="AI137" s="405"/>
      <c r="AJ137" s="424"/>
      <c r="AK137" s="425"/>
      <c r="AL137" s="425"/>
      <c r="AM137" s="425"/>
      <c r="AN137" s="366"/>
      <c r="AO137" s="366"/>
      <c r="AP137" s="366"/>
    </row>
    <row r="138" spans="35:42">
      <c r="AI138" s="405"/>
      <c r="AJ138" s="424"/>
      <c r="AK138" s="425"/>
      <c r="AL138" s="425"/>
      <c r="AM138" s="425"/>
      <c r="AN138" s="366"/>
      <c r="AO138" s="366"/>
      <c r="AP138" s="366"/>
    </row>
    <row r="139" spans="35:42">
      <c r="AI139" s="405"/>
      <c r="AJ139" s="424"/>
      <c r="AK139" s="425"/>
      <c r="AL139" s="425"/>
      <c r="AM139" s="425"/>
      <c r="AN139" s="425"/>
      <c r="AO139" s="425"/>
      <c r="AP139" s="425"/>
    </row>
    <row r="140" spans="35:42">
      <c r="AI140" s="405"/>
      <c r="AJ140" s="424"/>
      <c r="AK140" s="423"/>
      <c r="AL140" s="423"/>
      <c r="AM140" s="423"/>
      <c r="AN140" s="427"/>
      <c r="AO140" s="427"/>
      <c r="AP140" s="427"/>
    </row>
    <row r="141" spans="35:42">
      <c r="AI141" s="404"/>
      <c r="AJ141" s="404"/>
      <c r="AK141" s="404"/>
      <c r="AL141" s="404"/>
      <c r="AM141" s="404"/>
      <c r="AN141" s="404"/>
      <c r="AO141" s="404"/>
      <c r="AP141" s="404"/>
    </row>
    <row r="142" spans="35:42">
      <c r="AI142" s="405"/>
      <c r="AJ142" s="421"/>
      <c r="AK142" s="422"/>
      <c r="AL142" s="422"/>
      <c r="AM142" s="422"/>
      <c r="AN142" s="422"/>
      <c r="AO142" s="422"/>
      <c r="AP142" s="422"/>
    </row>
    <row r="143" spans="35:42">
      <c r="AI143" s="405"/>
      <c r="AJ143" s="424"/>
      <c r="AK143" s="425"/>
      <c r="AL143" s="425"/>
      <c r="AM143" s="425"/>
      <c r="AN143" s="366"/>
      <c r="AO143" s="366"/>
      <c r="AP143" s="366"/>
    </row>
    <row r="144" spans="35:42">
      <c r="AI144" s="405"/>
      <c r="AJ144" s="424"/>
      <c r="AK144" s="425"/>
      <c r="AL144" s="425"/>
      <c r="AM144" s="425"/>
      <c r="AN144" s="366"/>
      <c r="AO144" s="366"/>
      <c r="AP144" s="366"/>
    </row>
    <row r="145" spans="35:42">
      <c r="AI145" s="405"/>
      <c r="AJ145" s="424"/>
      <c r="AK145" s="425"/>
      <c r="AL145" s="425"/>
      <c r="AM145" s="425"/>
      <c r="AN145" s="366"/>
      <c r="AO145" s="366"/>
      <c r="AP145" s="366"/>
    </row>
    <row r="146" spans="35:42">
      <c r="AI146" s="405"/>
      <c r="AJ146" s="424"/>
      <c r="AK146" s="425"/>
      <c r="AL146" s="425"/>
      <c r="AM146" s="425"/>
      <c r="AN146" s="425"/>
      <c r="AO146" s="425"/>
      <c r="AP146" s="425"/>
    </row>
    <row r="147" spans="35:42">
      <c r="AI147" s="405"/>
      <c r="AJ147" s="424"/>
      <c r="AK147" s="423"/>
      <c r="AL147" s="423"/>
      <c r="AM147" s="423"/>
      <c r="AN147" s="427"/>
      <c r="AO147" s="427"/>
      <c r="AP147" s="427"/>
    </row>
    <row r="148" spans="35:42">
      <c r="AI148" s="404"/>
      <c r="AJ148" s="404"/>
      <c r="AK148" s="404"/>
      <c r="AL148" s="404"/>
      <c r="AM148" s="404"/>
      <c r="AN148" s="404"/>
      <c r="AO148" s="404"/>
      <c r="AP148" s="404"/>
    </row>
    <row r="149" spans="35:42">
      <c r="AI149" s="404"/>
      <c r="AJ149" s="404"/>
      <c r="AK149" s="404"/>
      <c r="AL149" s="404"/>
      <c r="AM149" s="404"/>
      <c r="AN149" s="404"/>
      <c r="AO149" s="404"/>
      <c r="AP149" s="404"/>
    </row>
    <row r="150" spans="35:42">
      <c r="AI150" s="404"/>
      <c r="AJ150" s="404"/>
      <c r="AK150" s="404"/>
      <c r="AL150" s="404"/>
      <c r="AM150" s="404"/>
      <c r="AN150" s="404"/>
      <c r="AO150" s="404"/>
      <c r="AP150" s="404"/>
    </row>
    <row r="151" spans="35:42">
      <c r="AI151" s="404"/>
      <c r="AJ151" s="404"/>
      <c r="AK151" s="404"/>
      <c r="AL151" s="404"/>
      <c r="AM151" s="404"/>
      <c r="AN151" s="404"/>
      <c r="AO151" s="404"/>
      <c r="AP151" s="404"/>
    </row>
  </sheetData>
  <sheetProtection algorithmName="SHA-512" hashValue="EEaHRDUEijm2l97Zb34c7sP+YZbYHZA2yT4U+W7IUXazP2rVlygujQcGsR+wydEf1R/YqstaP1YuckrmNJDUXQ==" saltValue="l2f3osPaTZ0vyZdu10KpOw==" spinCount="100000" sheet="1" objects="1" scenarios="1" selectLockedCells="1"/>
  <mergeCells count="159">
    <mergeCell ref="B8:C8"/>
    <mergeCell ref="B11:C11"/>
    <mergeCell ref="B12:C12"/>
    <mergeCell ref="B13:C13"/>
    <mergeCell ref="B14:C14"/>
    <mergeCell ref="G5:O5"/>
    <mergeCell ref="P5:X5"/>
    <mergeCell ref="Y5:AG5"/>
    <mergeCell ref="B7:C7"/>
    <mergeCell ref="B26:C26"/>
    <mergeCell ref="G26:H26"/>
    <mergeCell ref="P26:Q26"/>
    <mergeCell ref="Y26:Z26"/>
    <mergeCell ref="G27:H27"/>
    <mergeCell ref="P27:Q27"/>
    <mergeCell ref="Y27:Z27"/>
    <mergeCell ref="B22:C22"/>
    <mergeCell ref="B24:C24"/>
    <mergeCell ref="G24:H24"/>
    <mergeCell ref="P24:Q24"/>
    <mergeCell ref="Y24:Z24"/>
    <mergeCell ref="B25:C25"/>
    <mergeCell ref="G25:H25"/>
    <mergeCell ref="P25:Q25"/>
    <mergeCell ref="Y25:Z25"/>
    <mergeCell ref="B31:C31"/>
    <mergeCell ref="G31:H31"/>
    <mergeCell ref="P31:Q31"/>
    <mergeCell ref="Y31:Z31"/>
    <mergeCell ref="B33:C33"/>
    <mergeCell ref="G33:H33"/>
    <mergeCell ref="P33:Q33"/>
    <mergeCell ref="Y33:Z33"/>
    <mergeCell ref="B29:C29"/>
    <mergeCell ref="G29:H29"/>
    <mergeCell ref="P29:Q29"/>
    <mergeCell ref="Y29:Z29"/>
    <mergeCell ref="B30:C30"/>
    <mergeCell ref="G30:H30"/>
    <mergeCell ref="P30:Q30"/>
    <mergeCell ref="Y30:Z30"/>
    <mergeCell ref="B37:C37"/>
    <mergeCell ref="G37:H37"/>
    <mergeCell ref="P37:Q37"/>
    <mergeCell ref="Y37:Z37"/>
    <mergeCell ref="B38:C38"/>
    <mergeCell ref="G38:H38"/>
    <mergeCell ref="P38:Q38"/>
    <mergeCell ref="Y38:Z38"/>
    <mergeCell ref="B34:C34"/>
    <mergeCell ref="G34:H34"/>
    <mergeCell ref="P34:Q34"/>
    <mergeCell ref="Y34:Z34"/>
    <mergeCell ref="B35:C35"/>
    <mergeCell ref="G35:H35"/>
    <mergeCell ref="P35:Q35"/>
    <mergeCell ref="Y35:Z35"/>
    <mergeCell ref="B41:C41"/>
    <mergeCell ref="G41:H41"/>
    <mergeCell ref="P41:Q41"/>
    <mergeCell ref="Y41:Z41"/>
    <mergeCell ref="B42:C42"/>
    <mergeCell ref="G42:H42"/>
    <mergeCell ref="P42:Q42"/>
    <mergeCell ref="Y42:Z42"/>
    <mergeCell ref="B39:C39"/>
    <mergeCell ref="G39:H39"/>
    <mergeCell ref="P39:Q39"/>
    <mergeCell ref="Y39:Z39"/>
    <mergeCell ref="B40:C40"/>
    <mergeCell ref="G40:H40"/>
    <mergeCell ref="P40:Q40"/>
    <mergeCell ref="Y40:Z40"/>
    <mergeCell ref="B45:C45"/>
    <mergeCell ref="G45:H45"/>
    <mergeCell ref="P45:Q45"/>
    <mergeCell ref="Y45:Z45"/>
    <mergeCell ref="B46:C46"/>
    <mergeCell ref="G46:H46"/>
    <mergeCell ref="P46:Q46"/>
    <mergeCell ref="Y46:Z46"/>
    <mergeCell ref="B43:C43"/>
    <mergeCell ref="G43:H43"/>
    <mergeCell ref="P43:Q43"/>
    <mergeCell ref="Y43:Z43"/>
    <mergeCell ref="B44:C44"/>
    <mergeCell ref="G44:H44"/>
    <mergeCell ref="P44:Q44"/>
    <mergeCell ref="Y44:Z44"/>
    <mergeCell ref="B49:C49"/>
    <mergeCell ref="G49:H49"/>
    <mergeCell ref="P49:Q49"/>
    <mergeCell ref="Y49:Z49"/>
    <mergeCell ref="B51:C51"/>
    <mergeCell ref="G51:H51"/>
    <mergeCell ref="P51:Q51"/>
    <mergeCell ref="Y51:Z51"/>
    <mergeCell ref="B47:C47"/>
    <mergeCell ref="G47:H47"/>
    <mergeCell ref="P47:Q47"/>
    <mergeCell ref="Y47:Z47"/>
    <mergeCell ref="B48:C48"/>
    <mergeCell ref="G48:H48"/>
    <mergeCell ref="P48:Q48"/>
    <mergeCell ref="Y48:Z48"/>
    <mergeCell ref="B54:C54"/>
    <mergeCell ref="G54:H54"/>
    <mergeCell ref="P54:Q54"/>
    <mergeCell ref="Y54:Z54"/>
    <mergeCell ref="B55:C55"/>
    <mergeCell ref="G55:H55"/>
    <mergeCell ref="P55:Q55"/>
    <mergeCell ref="Y55:Z55"/>
    <mergeCell ref="B52:C52"/>
    <mergeCell ref="G52:H52"/>
    <mergeCell ref="P52:Q52"/>
    <mergeCell ref="Y52:Z52"/>
    <mergeCell ref="B53:C53"/>
    <mergeCell ref="G53:H53"/>
    <mergeCell ref="P53:Q53"/>
    <mergeCell ref="Y53:Z53"/>
    <mergeCell ref="B58:C58"/>
    <mergeCell ref="G58:H58"/>
    <mergeCell ref="P58:Q58"/>
    <mergeCell ref="Y58:Z58"/>
    <mergeCell ref="B59:C59"/>
    <mergeCell ref="G59:H59"/>
    <mergeCell ref="P59:Q59"/>
    <mergeCell ref="Y59:Z59"/>
    <mergeCell ref="B56:C56"/>
    <mergeCell ref="G56:H56"/>
    <mergeCell ref="P56:Q56"/>
    <mergeCell ref="Y56:Z56"/>
    <mergeCell ref="B57:C57"/>
    <mergeCell ref="G57:H57"/>
    <mergeCell ref="P57:Q57"/>
    <mergeCell ref="Y57:Z57"/>
    <mergeCell ref="G62:H62"/>
    <mergeCell ref="P62:Q62"/>
    <mergeCell ref="Y62:Z62"/>
    <mergeCell ref="G63:H63"/>
    <mergeCell ref="P63:Q63"/>
    <mergeCell ref="Y63:Z63"/>
    <mergeCell ref="G60:H60"/>
    <mergeCell ref="P60:Q60"/>
    <mergeCell ref="Y60:Z60"/>
    <mergeCell ref="G61:H61"/>
    <mergeCell ref="P61:Q61"/>
    <mergeCell ref="Y61:Z61"/>
    <mergeCell ref="AT5:AU5"/>
    <mergeCell ref="AV5:AW5"/>
    <mergeCell ref="AX5:AY5"/>
    <mergeCell ref="A3:BB3"/>
    <mergeCell ref="A1:BB1"/>
    <mergeCell ref="AZ6:BB6"/>
    <mergeCell ref="AT6:AY6"/>
    <mergeCell ref="AK6:AM6"/>
    <mergeCell ref="AN6:AP6"/>
    <mergeCell ref="AQ6:AS6"/>
  </mergeCells>
  <printOptions gridLines="1"/>
  <pageMargins left="0.78740157480314965" right="0.70866141732283472" top="0.98425196850393704" bottom="0.78740157480314965" header="0.43307086614173229" footer="0.31496062992125984"/>
  <pageSetup paperSize="9" fitToHeight="0" orientation="landscape" r:id="rId1"/>
  <headerFooter>
    <oddHeader>&amp;LPROGRAMI BUXHETOR AFATMESËM&amp;C&amp;8 28 Shkurt 2019&amp;R&amp;A</oddHeader>
    <oddFooter>&amp;L&amp;8Copyright for Albania: dldp &amp; Ministry of Finance Copyright outside Albania: Lucerne University of Applied Sciences and Arts / Lucerne School of BusinessPrepared by: Stefan Pfaeffli &amp; Alex Loetscher&amp;R1</oddFooter>
  </headerFooter>
  <rowBreaks count="2" manualBreakCount="2">
    <brk id="32" min="1" max="28" man="1"/>
    <brk id="141" min="1" max="16" man="1"/>
  </rowBreaks>
  <colBreaks count="1" manualBreakCount="1">
    <brk id="15" max="10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tabColor rgb="FFFF0000"/>
    <pageSetUpPr fitToPage="1"/>
  </sheetPr>
  <dimension ref="A1:P297"/>
  <sheetViews>
    <sheetView showGridLines="0" zoomScaleNormal="100" workbookViewId="0">
      <selection activeCell="G94" sqref="G94"/>
    </sheetView>
  </sheetViews>
  <sheetFormatPr defaultColWidth="9.140625" defaultRowHeight="17.25" customHeight="1"/>
  <cols>
    <col min="1" max="1" width="25.85546875" style="61" customWidth="1"/>
    <col min="2" max="7" width="9" style="61" customWidth="1"/>
    <col min="8" max="8" width="2.7109375" style="61" customWidth="1"/>
    <col min="9" max="9" width="35.28515625" style="61" customWidth="1"/>
    <col min="10" max="15" width="9" style="61" customWidth="1"/>
    <col min="16" max="16384" width="9.140625" style="61"/>
  </cols>
  <sheetData>
    <row r="1" spans="1:15" ht="13.5" customHeight="1">
      <c r="A1" s="134" t="e">
        <f>'(B2) Struktura Organizative'!A5</f>
        <v>#REF!</v>
      </c>
      <c r="B1" s="628" t="e">
        <f>'(B2) Struktura Organizative'!B5</f>
        <v>#REF!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30"/>
    </row>
    <row r="2" spans="1:15" s="79" customFormat="1" ht="18.75" customHeight="1">
      <c r="A2" s="214" t="e">
        <f>#REF!</f>
        <v>#REF!</v>
      </c>
      <c r="B2" s="586" t="e">
        <f>+VLOOKUP($A2,'(B2) Struktura Organizative'!$A7:$E68,2,FALSE)</f>
        <v>#REF!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8"/>
    </row>
    <row r="3" spans="1:15" ht="12.75" customHeight="1">
      <c r="A3" s="642" t="e">
        <f>'(B2) Struktura Organizative'!C5</f>
        <v>#REF!</v>
      </c>
      <c r="B3" s="643"/>
      <c r="C3" s="642" t="e">
        <f>'(B2) Struktura Organizative'!D5</f>
        <v>#REF!</v>
      </c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3"/>
    </row>
    <row r="4" spans="1:15" ht="12.75" customHeight="1">
      <c r="A4" s="645"/>
      <c r="B4" s="646"/>
      <c r="C4" s="647" t="e">
        <f>+VLOOKUP($A2,'(B2) Struktura Organizative'!$A7:$E68,4,FALSE)</f>
        <v>#REF!</v>
      </c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9"/>
    </row>
    <row r="5" spans="1:15" ht="27" customHeight="1">
      <c r="A5" s="636"/>
      <c r="B5" s="637"/>
      <c r="C5" s="638" t="e">
        <f>#REF!</f>
        <v>#REF!</v>
      </c>
      <c r="D5" s="639"/>
      <c r="E5" s="639"/>
      <c r="F5" s="639"/>
      <c r="G5" s="639"/>
      <c r="H5" s="640"/>
      <c r="I5" s="638" t="e">
        <f>#REF!</f>
        <v>#REF!</v>
      </c>
      <c r="J5" s="639"/>
      <c r="K5" s="640"/>
      <c r="L5" s="641" t="e">
        <f>#REF!</f>
        <v>#REF!</v>
      </c>
      <c r="M5" s="641"/>
      <c r="N5" s="641"/>
      <c r="O5" s="641"/>
    </row>
    <row r="6" spans="1:15" ht="13.5" customHeight="1">
      <c r="A6" s="631" t="e">
        <f>#REF!</f>
        <v>#REF!</v>
      </c>
      <c r="B6" s="632"/>
      <c r="C6" s="633" t="e">
        <f>VLOOKUP($A6,#REF!,3,FALSE)</f>
        <v>#REF!</v>
      </c>
      <c r="D6" s="634"/>
      <c r="E6" s="634"/>
      <c r="F6" s="634"/>
      <c r="G6" s="634"/>
      <c r="H6" s="635"/>
      <c r="I6" s="633" t="e">
        <f>VLOOKUP($A6,#REF!,4,FALSE)</f>
        <v>#REF!</v>
      </c>
      <c r="J6" s="634"/>
      <c r="K6" s="635"/>
      <c r="L6" s="633" t="e">
        <f>VLOOKUP($A6,#REF!,5,FALSE)</f>
        <v>#REF!</v>
      </c>
      <c r="M6" s="634"/>
      <c r="N6" s="634"/>
      <c r="O6" s="635"/>
    </row>
    <row r="7" spans="1:15" ht="13.5" customHeight="1">
      <c r="A7" s="631" t="e">
        <f>#REF!</f>
        <v>#REF!</v>
      </c>
      <c r="B7" s="632"/>
      <c r="C7" s="633" t="e">
        <f>VLOOKUP($A7,#REF!,3,FALSE)</f>
        <v>#REF!</v>
      </c>
      <c r="D7" s="634"/>
      <c r="E7" s="634"/>
      <c r="F7" s="634"/>
      <c r="G7" s="634"/>
      <c r="H7" s="635"/>
      <c r="I7" s="633" t="e">
        <f>VLOOKUP($A7,#REF!,4,FALSE)</f>
        <v>#REF!</v>
      </c>
      <c r="J7" s="634"/>
      <c r="K7" s="635"/>
      <c r="L7" s="633" t="e">
        <f>VLOOKUP($A7,#REF!,5,FALSE)</f>
        <v>#REF!</v>
      </c>
      <c r="M7" s="634"/>
      <c r="N7" s="634"/>
      <c r="O7" s="635"/>
    </row>
    <row r="8" spans="1:15" ht="14.25" customHeight="1">
      <c r="A8" s="631" t="e">
        <f>#REF!</f>
        <v>#REF!</v>
      </c>
      <c r="B8" s="632"/>
      <c r="C8" s="633" t="e">
        <f>VLOOKUP($A8,#REF!,3,FALSE)</f>
        <v>#REF!</v>
      </c>
      <c r="D8" s="634"/>
      <c r="E8" s="634"/>
      <c r="F8" s="634"/>
      <c r="G8" s="634"/>
      <c r="H8" s="635"/>
      <c r="I8" s="633" t="e">
        <f>VLOOKUP($A8,#REF!,4,FALSE)</f>
        <v>#REF!</v>
      </c>
      <c r="J8" s="634"/>
      <c r="K8" s="635"/>
      <c r="L8" s="633" t="e">
        <f>VLOOKUP($A8,#REF!,5,FALSE)</f>
        <v>#REF!</v>
      </c>
      <c r="M8" s="634"/>
      <c r="N8" s="634"/>
      <c r="O8" s="635"/>
    </row>
    <row r="9" spans="1:15" ht="13.5" customHeight="1">
      <c r="A9" s="631" t="e">
        <f>#REF!</f>
        <v>#REF!</v>
      </c>
      <c r="B9" s="632"/>
      <c r="C9" s="633" t="e">
        <f>VLOOKUP($A9,#REF!,3,FALSE)</f>
        <v>#REF!</v>
      </c>
      <c r="D9" s="634"/>
      <c r="E9" s="634"/>
      <c r="F9" s="634"/>
      <c r="G9" s="634"/>
      <c r="H9" s="635"/>
      <c r="I9" s="633" t="e">
        <f>VLOOKUP($A9,#REF!,4,FALSE)</f>
        <v>#REF!</v>
      </c>
      <c r="J9" s="634"/>
      <c r="K9" s="635"/>
      <c r="L9" s="633" t="e">
        <f>VLOOKUP($A9,#REF!,5,FALSE)</f>
        <v>#REF!</v>
      </c>
      <c r="M9" s="634"/>
      <c r="N9" s="634"/>
      <c r="O9" s="635"/>
    </row>
    <row r="10" spans="1:15" ht="13.5" customHeight="1">
      <c r="A10" s="631" t="e">
        <f>#REF!</f>
        <v>#REF!</v>
      </c>
      <c r="B10" s="632"/>
      <c r="C10" s="633" t="e">
        <f>VLOOKUP($A10,#REF!,3,FALSE)</f>
        <v>#REF!</v>
      </c>
      <c r="D10" s="634"/>
      <c r="E10" s="634"/>
      <c r="F10" s="634"/>
      <c r="G10" s="634"/>
      <c r="H10" s="635"/>
      <c r="I10" s="633" t="e">
        <f>VLOOKUP($A10,#REF!,4,FALSE)</f>
        <v>#REF!</v>
      </c>
      <c r="J10" s="634"/>
      <c r="K10" s="635"/>
      <c r="L10" s="633" t="e">
        <f>VLOOKUP($A10,#REF!,5,FALSE)</f>
        <v>#REF!</v>
      </c>
      <c r="M10" s="634"/>
      <c r="N10" s="634"/>
      <c r="O10" s="635"/>
    </row>
    <row r="11" spans="1:15" ht="13.5" customHeight="1">
      <c r="A11" s="631" t="e">
        <f>#REF!</f>
        <v>#REF!</v>
      </c>
      <c r="B11" s="632"/>
      <c r="C11" s="633" t="e">
        <f>VLOOKUP($A11,#REF!,3,FALSE)</f>
        <v>#REF!</v>
      </c>
      <c r="D11" s="634"/>
      <c r="E11" s="634"/>
      <c r="F11" s="634"/>
      <c r="G11" s="634"/>
      <c r="H11" s="635"/>
      <c r="I11" s="633" t="e">
        <f>VLOOKUP($A11,#REF!,4,FALSE)</f>
        <v>#REF!</v>
      </c>
      <c r="J11" s="634"/>
      <c r="K11" s="635"/>
      <c r="L11" s="633" t="e">
        <f>VLOOKUP($A11,#REF!,5,FALSE)</f>
        <v>#REF!</v>
      </c>
      <c r="M11" s="634"/>
      <c r="N11" s="634"/>
      <c r="O11" s="635"/>
    </row>
    <row r="12" spans="1:15" ht="11.25" customHeight="1"/>
    <row r="13" spans="1:15" ht="21" customHeight="1">
      <c r="A13" s="650" t="e">
        <f>#REF!</f>
        <v>#REF!</v>
      </c>
      <c r="B13" s="651"/>
      <c r="C13" s="652"/>
      <c r="D13" s="652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3"/>
    </row>
    <row r="14" spans="1:15" s="133" customFormat="1" ht="21" customHeight="1">
      <c r="A14" s="132" t="e">
        <f>A2</f>
        <v>#REF!</v>
      </c>
      <c r="B14" s="654" t="e">
        <f>B$2</f>
        <v>#REF!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</row>
    <row r="15" spans="1:15" ht="21" customHeight="1">
      <c r="A15" s="650" t="e">
        <f>#REF!</f>
        <v>#REF!</v>
      </c>
      <c r="B15" s="651"/>
      <c r="C15" s="651"/>
      <c r="D15" s="651"/>
      <c r="E15" s="651"/>
      <c r="F15" s="651"/>
      <c r="G15" s="671"/>
      <c r="H15" s="89"/>
      <c r="I15" s="672" t="e">
        <f>I29</f>
        <v>#REF!</v>
      </c>
      <c r="J15" s="651"/>
      <c r="K15" s="651"/>
      <c r="L15" s="651"/>
      <c r="M15" s="651"/>
      <c r="N15" s="651"/>
      <c r="O15" s="671"/>
    </row>
    <row r="16" spans="1:15" s="79" customFormat="1" ht="20.25" customHeight="1">
      <c r="A16" s="130"/>
      <c r="B16" s="162">
        <f>'(B1)Informacion i përgjithshëm '!B5</f>
        <v>2018</v>
      </c>
      <c r="C16" s="162">
        <f>'(B1)Informacion i përgjithshëm '!B6</f>
        <v>2019</v>
      </c>
      <c r="D16" s="162">
        <f>'(B1)Informacion i përgjithshëm '!B7</f>
        <v>2020</v>
      </c>
      <c r="E16" s="163">
        <f>'(B1)Informacion i përgjithshëm '!B8</f>
        <v>2021</v>
      </c>
      <c r="F16" s="163">
        <f>'(B1)Informacion i përgjithshëm '!B9</f>
        <v>2022</v>
      </c>
      <c r="G16" s="163">
        <f>'(B1)Informacion i përgjithshëm '!B10</f>
        <v>2023</v>
      </c>
      <c r="H16" s="131"/>
      <c r="I16" s="211"/>
      <c r="J16" s="162">
        <f t="shared" ref="J16:O16" si="0">B16</f>
        <v>2018</v>
      </c>
      <c r="K16" s="162">
        <f t="shared" si="0"/>
        <v>2019</v>
      </c>
      <c r="L16" s="162">
        <f t="shared" si="0"/>
        <v>2020</v>
      </c>
      <c r="M16" s="163">
        <f t="shared" si="0"/>
        <v>2021</v>
      </c>
      <c r="N16" s="163">
        <f t="shared" si="0"/>
        <v>2022</v>
      </c>
      <c r="O16" s="163">
        <f t="shared" si="0"/>
        <v>2023</v>
      </c>
    </row>
    <row r="17" spans="1:15" ht="12.75">
      <c r="A17" s="670"/>
      <c r="B17" s="670"/>
      <c r="C17" s="670"/>
      <c r="D17" s="670"/>
      <c r="E17" s="670"/>
      <c r="F17" s="670"/>
      <c r="G17" s="670"/>
      <c r="H17" s="89"/>
    </row>
    <row r="18" spans="1:15" ht="12.75">
      <c r="A18" s="95" t="e">
        <f>A15</f>
        <v>#REF!</v>
      </c>
      <c r="B18" s="26" t="e">
        <f>B72+B111+B150+B189+B228+B267</f>
        <v>#REF!</v>
      </c>
      <c r="C18" s="26" t="e">
        <f t="shared" ref="C18:G18" si="1">C72+C111+C150+C189+C228+C267</f>
        <v>#REF!</v>
      </c>
      <c r="D18" s="26" t="e">
        <f t="shared" si="1"/>
        <v>#REF!</v>
      </c>
      <c r="E18" s="87">
        <f t="shared" si="1"/>
        <v>90023</v>
      </c>
      <c r="F18" s="87">
        <f t="shared" si="1"/>
        <v>90023</v>
      </c>
      <c r="G18" s="87">
        <f t="shared" si="1"/>
        <v>90023</v>
      </c>
      <c r="H18" s="89"/>
      <c r="I18" s="655" t="e">
        <f>#REF!</f>
        <v>#REF!</v>
      </c>
      <c r="J18" s="656"/>
      <c r="K18" s="656"/>
      <c r="L18" s="656"/>
      <c r="M18" s="656"/>
      <c r="N18" s="656"/>
      <c r="O18" s="657"/>
    </row>
    <row r="19" spans="1:15" ht="12.75">
      <c r="A19" s="83"/>
      <c r="B19" s="129"/>
      <c r="C19" s="84"/>
      <c r="D19" s="84"/>
      <c r="E19" s="8"/>
      <c r="F19" s="8"/>
      <c r="G19" s="91"/>
      <c r="H19" s="8"/>
      <c r="I19" s="95" t="e">
        <f>#REF!</f>
        <v>#REF!</v>
      </c>
      <c r="J19" s="27" t="e">
        <f>J73+J112+J151+J190+J229+J268</f>
        <v>#REF!</v>
      </c>
      <c r="K19" s="27" t="e">
        <f t="shared" ref="K19:O19" si="2">K73+K112+K151+K190+K229+K268</f>
        <v>#REF!</v>
      </c>
      <c r="L19" s="27" t="e">
        <f t="shared" si="2"/>
        <v>#REF!</v>
      </c>
      <c r="M19" s="87">
        <f t="shared" si="2"/>
        <v>31246</v>
      </c>
      <c r="N19" s="87">
        <f t="shared" si="2"/>
        <v>31246</v>
      </c>
      <c r="O19" s="87">
        <f t="shared" si="2"/>
        <v>31246</v>
      </c>
    </row>
    <row r="20" spans="1:15" ht="12.75">
      <c r="A20" s="661" t="e">
        <f>A15</f>
        <v>#REF!</v>
      </c>
      <c r="B20" s="662"/>
      <c r="C20" s="662"/>
      <c r="D20" s="662"/>
      <c r="E20" s="662"/>
      <c r="F20" s="662"/>
      <c r="G20" s="663"/>
      <c r="H20" s="8"/>
    </row>
    <row r="21" spans="1:15" ht="12.75" customHeight="1">
      <c r="A21" s="655" t="e">
        <f>#REF!</f>
        <v>#REF!</v>
      </c>
      <c r="B21" s="656"/>
      <c r="C21" s="656"/>
      <c r="D21" s="656"/>
      <c r="E21" s="656"/>
      <c r="F21" s="656"/>
      <c r="G21" s="657"/>
      <c r="H21" s="23"/>
    </row>
    <row r="22" spans="1:15" ht="12.75" customHeight="1">
      <c r="A22" s="82" t="e">
        <f>#REF!</f>
        <v>#REF!</v>
      </c>
      <c r="B22" s="658" t="e">
        <f>#REF!</f>
        <v>#REF!</v>
      </c>
      <c r="C22" s="659"/>
      <c r="D22" s="660"/>
      <c r="E22" s="209">
        <f>E76+E115+E154+E193+E232+E271</f>
        <v>0</v>
      </c>
      <c r="F22" s="209">
        <f t="shared" ref="F22:G22" si="3">F76+F115+F154+F193+F232+F271</f>
        <v>0</v>
      </c>
      <c r="G22" s="209">
        <f t="shared" si="3"/>
        <v>0</v>
      </c>
      <c r="H22" s="23"/>
      <c r="I22" s="655" t="e">
        <f>#REF!</f>
        <v>#REF!</v>
      </c>
      <c r="J22" s="656"/>
      <c r="K22" s="656"/>
      <c r="L22" s="656"/>
      <c r="M22" s="656"/>
      <c r="N22" s="656"/>
      <c r="O22" s="657"/>
    </row>
    <row r="23" spans="1:15" ht="12.75" customHeight="1">
      <c r="A23" s="82" t="e">
        <f>#REF!</f>
        <v>#REF!</v>
      </c>
      <c r="B23" s="658" t="e">
        <f>#REF!</f>
        <v>#REF!</v>
      </c>
      <c r="C23" s="659"/>
      <c r="D23" s="660"/>
      <c r="E23" s="209">
        <f>E77+E116+E155+E194+E233+E272</f>
        <v>0</v>
      </c>
      <c r="F23" s="209">
        <f t="shared" ref="F23:G23" si="4">F77+F116+F155+F194+F233+F272</f>
        <v>0</v>
      </c>
      <c r="G23" s="209">
        <f t="shared" si="4"/>
        <v>0</v>
      </c>
      <c r="H23" s="23"/>
      <c r="I23" s="165" t="e">
        <f>#REF!</f>
        <v>#REF!</v>
      </c>
      <c r="J23" s="673"/>
      <c r="K23" s="670"/>
      <c r="L23" s="674"/>
      <c r="M23" s="209">
        <f>M76+M115+M154+M193+M232+M271</f>
        <v>58777</v>
      </c>
      <c r="N23" s="209">
        <f t="shared" ref="N23:O23" si="5">N76+N115+N154+N193+N232+N271</f>
        <v>58777</v>
      </c>
      <c r="O23" s="209">
        <f t="shared" si="5"/>
        <v>58777</v>
      </c>
    </row>
    <row r="24" spans="1:15" ht="12.75" customHeight="1">
      <c r="A24" s="82" t="e">
        <f>#REF!</f>
        <v>#REF!</v>
      </c>
      <c r="B24" s="658" t="e">
        <f>#REF!</f>
        <v>#REF!</v>
      </c>
      <c r="C24" s="659"/>
      <c r="D24" s="660"/>
      <c r="E24" s="209">
        <f>E78+E117+E156+E195+E234+E273</f>
        <v>0</v>
      </c>
      <c r="F24" s="209">
        <f t="shared" ref="F24:G24" si="6">F78+F117+F156+F195+F234+F273</f>
        <v>0</v>
      </c>
      <c r="G24" s="209">
        <f t="shared" si="6"/>
        <v>0</v>
      </c>
      <c r="H24" s="41"/>
      <c r="I24" s="165" t="e">
        <f>#REF!</f>
        <v>#REF!</v>
      </c>
      <c r="J24" s="675"/>
      <c r="K24" s="676"/>
      <c r="L24" s="677"/>
      <c r="M24" s="209">
        <f>M77+M116+M155+M194+M233+M272</f>
        <v>0</v>
      </c>
      <c r="N24" s="209">
        <f t="shared" ref="N24:O24" si="7">N77+N116+N155+N194+N233+N272</f>
        <v>0</v>
      </c>
      <c r="O24" s="209">
        <f t="shared" si="7"/>
        <v>0</v>
      </c>
    </row>
    <row r="25" spans="1:15" ht="12.75" customHeight="1">
      <c r="A25" s="82" t="e">
        <f>#REF!</f>
        <v>#REF!</v>
      </c>
      <c r="B25" s="658" t="e">
        <f>#REF!</f>
        <v>#REF!</v>
      </c>
      <c r="C25" s="659"/>
      <c r="D25" s="660"/>
      <c r="E25" s="209">
        <f t="shared" ref="E25:G33" si="8">E79+E118+E157+E196+E235+E274</f>
        <v>0</v>
      </c>
      <c r="F25" s="209">
        <f t="shared" si="8"/>
        <v>0</v>
      </c>
      <c r="G25" s="209">
        <f t="shared" si="8"/>
        <v>0</v>
      </c>
      <c r="H25" s="6"/>
      <c r="I25" s="165" t="e">
        <f>#REF!</f>
        <v>#REF!</v>
      </c>
      <c r="J25" s="675"/>
      <c r="K25" s="676"/>
      <c r="L25" s="677"/>
      <c r="M25" s="209" t="e">
        <f t="shared" ref="M25:O26" si="9">M78+M117+M156+M195+M234+M273</f>
        <v>#REF!</v>
      </c>
      <c r="N25" s="342" t="e">
        <f t="shared" si="9"/>
        <v>#REF!</v>
      </c>
      <c r="O25" s="343" t="e">
        <f t="shared" si="9"/>
        <v>#REF!</v>
      </c>
    </row>
    <row r="26" spans="1:15" ht="12.75">
      <c r="A26" s="82" t="e">
        <f>#REF!</f>
        <v>#REF!</v>
      </c>
      <c r="B26" s="658" t="e">
        <f>#REF!</f>
        <v>#REF!</v>
      </c>
      <c r="C26" s="659"/>
      <c r="D26" s="660"/>
      <c r="E26" s="209">
        <f t="shared" si="8"/>
        <v>0</v>
      </c>
      <c r="F26" s="209">
        <f t="shared" si="8"/>
        <v>0</v>
      </c>
      <c r="G26" s="209">
        <f t="shared" si="8"/>
        <v>0</v>
      </c>
      <c r="H26" s="41"/>
      <c r="I26" s="165" t="e">
        <f>#REF!</f>
        <v>#REF!</v>
      </c>
      <c r="J26" s="678"/>
      <c r="K26" s="679"/>
      <c r="L26" s="680"/>
      <c r="M26" s="209">
        <f t="shared" si="9"/>
        <v>0</v>
      </c>
      <c r="N26" s="209">
        <f t="shared" si="9"/>
        <v>0</v>
      </c>
      <c r="O26" s="209">
        <f t="shared" si="9"/>
        <v>0</v>
      </c>
    </row>
    <row r="27" spans="1:15" ht="12.75">
      <c r="A27" s="82" t="e">
        <f>#REF!</f>
        <v>#REF!</v>
      </c>
      <c r="B27" s="658" t="e">
        <f>#REF!</f>
        <v>#REF!</v>
      </c>
      <c r="C27" s="659"/>
      <c r="D27" s="660"/>
      <c r="E27" s="209">
        <f t="shared" si="8"/>
        <v>0</v>
      </c>
      <c r="F27" s="209">
        <f t="shared" si="8"/>
        <v>0</v>
      </c>
      <c r="G27" s="209">
        <f t="shared" si="8"/>
        <v>0</v>
      </c>
      <c r="H27" s="41"/>
      <c r="I27" s="165" t="e">
        <f>#REF!</f>
        <v>#REF!</v>
      </c>
      <c r="J27" s="26" t="e">
        <f>J80+J119+J158+J197+J236+J275</f>
        <v>#REF!</v>
      </c>
      <c r="K27" s="26" t="e">
        <f t="shared" ref="K27:O27" si="10">K80+K119+K158+K197+K236+K275</f>
        <v>#REF!</v>
      </c>
      <c r="L27" s="26" t="e">
        <f t="shared" si="10"/>
        <v>#REF!</v>
      </c>
      <c r="M27" s="87" t="e">
        <f t="shared" si="10"/>
        <v>#REF!</v>
      </c>
      <c r="N27" s="87" t="e">
        <f t="shared" si="10"/>
        <v>#REF!</v>
      </c>
      <c r="O27" s="87" t="e">
        <f t="shared" si="10"/>
        <v>#REF!</v>
      </c>
    </row>
    <row r="28" spans="1:15" ht="12.75">
      <c r="A28" s="82" t="e">
        <f>#REF!</f>
        <v>#REF!</v>
      </c>
      <c r="B28" s="658" t="e">
        <f>#REF!</f>
        <v>#REF!</v>
      </c>
      <c r="C28" s="659"/>
      <c r="D28" s="660"/>
      <c r="E28" s="209">
        <f t="shared" si="8"/>
        <v>0</v>
      </c>
      <c r="F28" s="209">
        <f t="shared" si="8"/>
        <v>0</v>
      </c>
      <c r="G28" s="209">
        <f t="shared" si="8"/>
        <v>0</v>
      </c>
      <c r="H28" s="41"/>
    </row>
    <row r="29" spans="1:15" ht="12.75">
      <c r="A29" s="82" t="e">
        <f>#REF!</f>
        <v>#REF!</v>
      </c>
      <c r="B29" s="658" t="e">
        <f>#REF!</f>
        <v>#REF!</v>
      </c>
      <c r="C29" s="659"/>
      <c r="D29" s="660"/>
      <c r="E29" s="209">
        <f t="shared" si="8"/>
        <v>15071</v>
      </c>
      <c r="F29" s="209">
        <f t="shared" si="8"/>
        <v>15071</v>
      </c>
      <c r="G29" s="209">
        <f t="shared" si="8"/>
        <v>15071</v>
      </c>
      <c r="H29" s="41"/>
      <c r="I29" s="95" t="e">
        <f>#REF!</f>
        <v>#REF!</v>
      </c>
      <c r="J29" s="26" t="e">
        <f>J82+J121+J160+J199+J238+J277</f>
        <v>#REF!</v>
      </c>
      <c r="K29" s="26" t="e">
        <f t="shared" ref="K29:O29" si="11">K82+K121+K160+K199+K238+K277</f>
        <v>#REF!</v>
      </c>
      <c r="L29" s="26" t="e">
        <f t="shared" si="11"/>
        <v>#REF!</v>
      </c>
      <c r="M29" s="87" t="e">
        <f t="shared" si="11"/>
        <v>#REF!</v>
      </c>
      <c r="N29" s="87" t="e">
        <f t="shared" si="11"/>
        <v>#REF!</v>
      </c>
      <c r="O29" s="87" t="e">
        <f t="shared" si="11"/>
        <v>#REF!</v>
      </c>
    </row>
    <row r="30" spans="1:15" ht="12.75">
      <c r="A30" s="82" t="e">
        <f>#REF!</f>
        <v>#REF!</v>
      </c>
      <c r="B30" s="658" t="e">
        <f>#REF!</f>
        <v>#REF!</v>
      </c>
      <c r="C30" s="659"/>
      <c r="D30" s="660"/>
      <c r="E30" s="209">
        <f t="shared" si="8"/>
        <v>0</v>
      </c>
      <c r="F30" s="209">
        <f t="shared" si="8"/>
        <v>0</v>
      </c>
      <c r="G30" s="209">
        <f t="shared" si="8"/>
        <v>0</v>
      </c>
      <c r="H30" s="41"/>
    </row>
    <row r="31" spans="1:15" ht="12.75">
      <c r="A31" s="82" t="e">
        <f>#REF!</f>
        <v>#REF!</v>
      </c>
      <c r="B31" s="658" t="e">
        <f>#REF!</f>
        <v>#REF!</v>
      </c>
      <c r="C31" s="659"/>
      <c r="D31" s="660"/>
      <c r="E31" s="209">
        <f t="shared" si="8"/>
        <v>0</v>
      </c>
      <c r="F31" s="209">
        <f t="shared" si="8"/>
        <v>0</v>
      </c>
      <c r="G31" s="209">
        <f t="shared" si="8"/>
        <v>0</v>
      </c>
      <c r="H31" s="41"/>
    </row>
    <row r="32" spans="1:15" ht="12.75" customHeight="1">
      <c r="A32" s="82" t="e">
        <f>#REF!</f>
        <v>#REF!</v>
      </c>
      <c r="B32" s="658" t="e">
        <f>#REF!</f>
        <v>#REF!</v>
      </c>
      <c r="C32" s="659"/>
      <c r="D32" s="660"/>
      <c r="E32" s="209">
        <f t="shared" si="8"/>
        <v>0</v>
      </c>
      <c r="F32" s="209">
        <f t="shared" si="8"/>
        <v>0</v>
      </c>
      <c r="G32" s="209">
        <f t="shared" si="8"/>
        <v>0</v>
      </c>
      <c r="H32" s="41"/>
      <c r="I32" s="664" t="e">
        <f>#REF!</f>
        <v>#REF!</v>
      </c>
      <c r="J32" s="665"/>
      <c r="K32" s="665"/>
      <c r="L32" s="665"/>
      <c r="M32" s="665"/>
      <c r="N32" s="665"/>
      <c r="O32" s="666"/>
    </row>
    <row r="33" spans="1:15" ht="12.75" customHeight="1">
      <c r="A33" s="210" t="e">
        <f>A21</f>
        <v>#REF!</v>
      </c>
      <c r="B33" s="658"/>
      <c r="C33" s="659"/>
      <c r="D33" s="660"/>
      <c r="E33" s="209">
        <f t="shared" si="8"/>
        <v>15071</v>
      </c>
      <c r="F33" s="209">
        <f t="shared" si="8"/>
        <v>15071</v>
      </c>
      <c r="G33" s="209">
        <f t="shared" si="8"/>
        <v>15071</v>
      </c>
      <c r="H33" s="41"/>
      <c r="I33" s="667"/>
      <c r="J33" s="668"/>
      <c r="K33" s="668"/>
      <c r="L33" s="668"/>
      <c r="M33" s="668"/>
      <c r="N33" s="668"/>
      <c r="O33" s="669"/>
    </row>
    <row r="34" spans="1:15" ht="12.75">
      <c r="A34" s="655" t="e">
        <f>#REF!</f>
        <v>#REF!</v>
      </c>
      <c r="B34" s="656"/>
      <c r="C34" s="656"/>
      <c r="D34" s="656"/>
      <c r="E34" s="656"/>
      <c r="F34" s="656"/>
      <c r="G34" s="657"/>
      <c r="H34" s="41"/>
      <c r="I34" s="13" t="e">
        <f>I32</f>
        <v>#REF!</v>
      </c>
      <c r="J34" s="14" t="e">
        <f>J88+J127+J166+J205+J244+J283</f>
        <v>#REF!</v>
      </c>
      <c r="K34" s="14" t="e">
        <f t="shared" ref="K34:O34" si="12">K88+K127+K166+K205+K244+K283</f>
        <v>#REF!</v>
      </c>
      <c r="L34" s="14" t="e">
        <f t="shared" si="12"/>
        <v>#REF!</v>
      </c>
      <c r="M34" s="14" t="e">
        <f t="shared" si="12"/>
        <v>#REF!</v>
      </c>
      <c r="N34" s="14" t="e">
        <f t="shared" si="12"/>
        <v>#REF!</v>
      </c>
      <c r="O34" s="14" t="e">
        <f t="shared" si="12"/>
        <v>#REF!</v>
      </c>
    </row>
    <row r="35" spans="1:15" ht="12.75">
      <c r="A35" s="82" t="e">
        <f>A22</f>
        <v>#REF!</v>
      </c>
      <c r="B35" s="658" t="e">
        <f>B22</f>
        <v>#REF!</v>
      </c>
      <c r="C35" s="659"/>
      <c r="D35" s="660"/>
      <c r="E35" s="209">
        <f>E89+E128+E167+E206+E245+E284</f>
        <v>45164</v>
      </c>
      <c r="F35" s="209">
        <f t="shared" ref="F35:G35" si="13">F89+F128+F167+F206+F245+F284</f>
        <v>45164</v>
      </c>
      <c r="G35" s="209">
        <f t="shared" si="13"/>
        <v>45164</v>
      </c>
      <c r="H35" s="41"/>
      <c r="I35" s="41"/>
      <c r="J35" s="41"/>
      <c r="K35" s="41"/>
      <c r="L35" s="12"/>
      <c r="M35" s="42"/>
    </row>
    <row r="36" spans="1:15" ht="12.75" customHeight="1">
      <c r="A36" s="82" t="e">
        <f t="shared" ref="A36:A45" si="14">A23</f>
        <v>#REF!</v>
      </c>
      <c r="B36" s="658" t="e">
        <f t="shared" ref="B36:B45" si="15">B23</f>
        <v>#REF!</v>
      </c>
      <c r="C36" s="659"/>
      <c r="D36" s="660"/>
      <c r="E36" s="209">
        <f t="shared" ref="E36:G46" si="16">E90+E129+E168+E207+E246+E285</f>
        <v>7515</v>
      </c>
      <c r="F36" s="209">
        <f t="shared" si="16"/>
        <v>7515</v>
      </c>
      <c r="G36" s="209">
        <f t="shared" si="16"/>
        <v>7515</v>
      </c>
      <c r="H36" s="41"/>
    </row>
    <row r="37" spans="1:15" ht="12.75">
      <c r="A37" s="82" t="e">
        <f t="shared" si="14"/>
        <v>#REF!</v>
      </c>
      <c r="B37" s="658" t="e">
        <f t="shared" si="15"/>
        <v>#REF!</v>
      </c>
      <c r="C37" s="659"/>
      <c r="D37" s="660"/>
      <c r="E37" s="209">
        <f t="shared" si="16"/>
        <v>22273</v>
      </c>
      <c r="F37" s="209">
        <f>F91+F130+F169+F208+F247+F286</f>
        <v>22273</v>
      </c>
      <c r="G37" s="209">
        <f t="shared" si="16"/>
        <v>22273</v>
      </c>
      <c r="H37" s="41"/>
      <c r="I37" s="82" t="e">
        <f>#REF!</f>
        <v>#REF!</v>
      </c>
      <c r="J37" s="709" t="e">
        <f>#REF!</f>
        <v>#REF!</v>
      </c>
      <c r="K37" s="710"/>
      <c r="L37" s="711"/>
      <c r="M37" s="87" t="e">
        <f>M91+M130+M169+M208+M247+M286</f>
        <v>#REF!</v>
      </c>
      <c r="N37" s="87" t="e">
        <f t="shared" ref="N37:O37" si="17">N91+N130+N169+N208+N247+N286</f>
        <v>#REF!</v>
      </c>
      <c r="O37" s="87" t="e">
        <f t="shared" si="17"/>
        <v>#REF!</v>
      </c>
    </row>
    <row r="38" spans="1:15" ht="12.75">
      <c r="A38" s="82" t="e">
        <f t="shared" si="14"/>
        <v>#REF!</v>
      </c>
      <c r="B38" s="658" t="e">
        <f t="shared" si="15"/>
        <v>#REF!</v>
      </c>
      <c r="C38" s="659"/>
      <c r="D38" s="660"/>
      <c r="E38" s="209">
        <f t="shared" si="16"/>
        <v>0</v>
      </c>
      <c r="F38" s="209">
        <f t="shared" si="16"/>
        <v>0</v>
      </c>
      <c r="G38" s="209">
        <f t="shared" si="16"/>
        <v>0</v>
      </c>
      <c r="H38" s="41"/>
      <c r="I38" s="222" t="e">
        <f>#REF!</f>
        <v>#REF!</v>
      </c>
      <c r="J38" s="223" t="e">
        <f>A29</f>
        <v>#REF!</v>
      </c>
      <c r="K38" s="220"/>
      <c r="L38" s="221"/>
      <c r="M38" s="87">
        <f t="shared" ref="M38:O40" si="18">M92+M131+M170+M209+M248+M287</f>
        <v>0</v>
      </c>
      <c r="N38" s="87">
        <f t="shared" si="18"/>
        <v>0</v>
      </c>
      <c r="O38" s="87">
        <f t="shared" si="18"/>
        <v>0</v>
      </c>
    </row>
    <row r="39" spans="1:15" ht="12.75">
      <c r="A39" s="82" t="e">
        <f t="shared" si="14"/>
        <v>#REF!</v>
      </c>
      <c r="B39" s="658" t="e">
        <f t="shared" si="15"/>
        <v>#REF!</v>
      </c>
      <c r="C39" s="659"/>
      <c r="D39" s="660"/>
      <c r="E39" s="209">
        <f t="shared" si="16"/>
        <v>0</v>
      </c>
      <c r="F39" s="209">
        <f>F93+F132+F171+F210+F249+F288</f>
        <v>0</v>
      </c>
      <c r="G39" s="209">
        <f t="shared" si="16"/>
        <v>0</v>
      </c>
      <c r="H39" s="41"/>
      <c r="I39" s="219"/>
      <c r="J39" s="223" t="e">
        <f>A24</f>
        <v>#REF!</v>
      </c>
      <c r="K39" s="220"/>
      <c r="L39" s="221"/>
      <c r="M39" s="87">
        <f t="shared" si="18"/>
        <v>0</v>
      </c>
      <c r="N39" s="87">
        <f t="shared" si="18"/>
        <v>0</v>
      </c>
      <c r="O39" s="87">
        <f t="shared" si="18"/>
        <v>0</v>
      </c>
    </row>
    <row r="40" spans="1:15" ht="12.75">
      <c r="A40" s="82" t="e">
        <f t="shared" si="14"/>
        <v>#REF!</v>
      </c>
      <c r="B40" s="658" t="e">
        <f t="shared" si="15"/>
        <v>#REF!</v>
      </c>
      <c r="C40" s="659"/>
      <c r="D40" s="660"/>
      <c r="E40" s="209">
        <f t="shared" si="16"/>
        <v>0</v>
      </c>
      <c r="F40" s="209">
        <f t="shared" si="16"/>
        <v>0</v>
      </c>
      <c r="G40" s="209">
        <f t="shared" si="16"/>
        <v>0</v>
      </c>
      <c r="H40" s="41"/>
      <c r="I40" s="219"/>
      <c r="J40" s="223" t="e">
        <f>#REF!</f>
        <v>#REF!</v>
      </c>
      <c r="K40" s="220"/>
      <c r="L40" s="221"/>
      <c r="M40" s="87">
        <f t="shared" si="18"/>
        <v>0</v>
      </c>
      <c r="N40" s="87">
        <f t="shared" si="18"/>
        <v>0</v>
      </c>
      <c r="O40" s="87">
        <f t="shared" si="18"/>
        <v>0</v>
      </c>
    </row>
    <row r="41" spans="1:15" ht="12.75">
      <c r="A41" s="82" t="e">
        <f t="shared" si="14"/>
        <v>#REF!</v>
      </c>
      <c r="B41" s="658" t="e">
        <f t="shared" si="15"/>
        <v>#REF!</v>
      </c>
      <c r="C41" s="659"/>
      <c r="D41" s="660"/>
      <c r="E41" s="209">
        <f t="shared" si="16"/>
        <v>0</v>
      </c>
      <c r="F41" s="209">
        <f t="shared" si="16"/>
        <v>0</v>
      </c>
      <c r="G41" s="209">
        <f t="shared" si="16"/>
        <v>0</v>
      </c>
      <c r="H41" s="41"/>
      <c r="I41" s="219"/>
      <c r="J41" s="715"/>
      <c r="K41" s="715"/>
      <c r="L41" s="715"/>
      <c r="M41" s="227" t="e">
        <f>IF(SUM(M38:M40)=M37,"OK","STOP")</f>
        <v>#REF!</v>
      </c>
      <c r="N41" s="227" t="e">
        <f>IF(SUM(N38:N40)=N37,"OK","STOP")</f>
        <v>#REF!</v>
      </c>
      <c r="O41" s="227" t="e">
        <f>IF(SUM(O38:O40)=O37,"OK","STOP")</f>
        <v>#REF!</v>
      </c>
    </row>
    <row r="42" spans="1:15" ht="12.75">
      <c r="A42" s="439" t="e">
        <f t="shared" si="14"/>
        <v>#REF!</v>
      </c>
      <c r="B42" s="685" t="e">
        <f t="shared" si="15"/>
        <v>#REF!</v>
      </c>
      <c r="C42" s="686"/>
      <c r="D42" s="687"/>
      <c r="E42" s="209">
        <f t="shared" si="16"/>
        <v>0</v>
      </c>
      <c r="F42" s="209">
        <f t="shared" si="16"/>
        <v>0</v>
      </c>
      <c r="G42" s="209">
        <f t="shared" si="16"/>
        <v>0</v>
      </c>
      <c r="H42" s="41"/>
    </row>
    <row r="43" spans="1:15" ht="12.75">
      <c r="A43" s="82" t="e">
        <f t="shared" si="14"/>
        <v>#REF!</v>
      </c>
      <c r="B43" s="658" t="e">
        <f t="shared" si="15"/>
        <v>#REF!</v>
      </c>
      <c r="C43" s="659"/>
      <c r="D43" s="660"/>
      <c r="E43" s="209">
        <f t="shared" si="16"/>
        <v>0</v>
      </c>
      <c r="F43" s="209">
        <f t="shared" si="16"/>
        <v>0</v>
      </c>
      <c r="G43" s="209">
        <f t="shared" si="16"/>
        <v>0</v>
      </c>
      <c r="H43" s="41"/>
      <c r="I43" s="100" t="e">
        <f>#REF!</f>
        <v>#REF!</v>
      </c>
      <c r="J43" s="700"/>
      <c r="K43" s="701"/>
      <c r="L43" s="701"/>
      <c r="M43" s="701"/>
      <c r="N43" s="701"/>
      <c r="O43" s="702"/>
    </row>
    <row r="44" spans="1:15" ht="12.75">
      <c r="A44" s="82" t="e">
        <f t="shared" si="14"/>
        <v>#REF!</v>
      </c>
      <c r="B44" s="688" t="e">
        <f t="shared" si="15"/>
        <v>#REF!</v>
      </c>
      <c r="C44" s="689"/>
      <c r="D44" s="690"/>
      <c r="E44" s="209">
        <f t="shared" si="16"/>
        <v>0</v>
      </c>
      <c r="F44" s="209">
        <f t="shared" si="16"/>
        <v>0</v>
      </c>
      <c r="G44" s="209">
        <f t="shared" si="16"/>
        <v>0</v>
      </c>
      <c r="H44" s="41"/>
      <c r="J44" s="703"/>
      <c r="K44" s="704"/>
      <c r="L44" s="704"/>
      <c r="M44" s="704"/>
      <c r="N44" s="704"/>
      <c r="O44" s="705"/>
    </row>
    <row r="45" spans="1:15" ht="12.75" customHeight="1">
      <c r="A45" s="165" t="e">
        <f t="shared" si="14"/>
        <v>#REF!</v>
      </c>
      <c r="B45" s="658" t="e">
        <f t="shared" si="15"/>
        <v>#REF!</v>
      </c>
      <c r="C45" s="659"/>
      <c r="D45" s="213" t="str">
        <f>IF(OR(E45&lt;0,F45&lt;0,G45&lt;0),"STOP","OK!")</f>
        <v>OK!</v>
      </c>
      <c r="E45" s="209">
        <f t="shared" si="16"/>
        <v>0</v>
      </c>
      <c r="F45" s="209">
        <f t="shared" si="16"/>
        <v>0</v>
      </c>
      <c r="G45" s="209">
        <f t="shared" si="16"/>
        <v>0</v>
      </c>
      <c r="H45" s="41"/>
      <c r="J45" s="703"/>
      <c r="K45" s="704"/>
      <c r="L45" s="704"/>
      <c r="M45" s="704"/>
      <c r="N45" s="704"/>
      <c r="O45" s="705"/>
    </row>
    <row r="46" spans="1:15" ht="12.75" customHeight="1">
      <c r="A46" s="82" t="e">
        <f>A34</f>
        <v>#REF!</v>
      </c>
      <c r="B46" s="691"/>
      <c r="C46" s="692"/>
      <c r="D46" s="693"/>
      <c r="E46" s="87">
        <f t="shared" si="16"/>
        <v>74952</v>
      </c>
      <c r="F46" s="87">
        <f t="shared" si="16"/>
        <v>74952</v>
      </c>
      <c r="G46" s="87">
        <f t="shared" si="16"/>
        <v>74952</v>
      </c>
      <c r="H46" s="41"/>
      <c r="J46" s="703"/>
      <c r="K46" s="704"/>
      <c r="L46" s="704"/>
      <c r="M46" s="704"/>
      <c r="N46" s="704"/>
      <c r="O46" s="705"/>
    </row>
    <row r="47" spans="1:15" ht="12.75" customHeight="1">
      <c r="A47" s="83"/>
      <c r="B47" s="129"/>
      <c r="C47" s="84"/>
      <c r="D47" s="84"/>
      <c r="E47" s="8"/>
      <c r="F47" s="8"/>
      <c r="G47" s="91"/>
      <c r="H47" s="41"/>
      <c r="J47" s="703"/>
      <c r="K47" s="704"/>
      <c r="L47" s="704"/>
      <c r="M47" s="704"/>
      <c r="N47" s="704"/>
      <c r="O47" s="705"/>
    </row>
    <row r="48" spans="1:15" ht="12.75" customHeight="1">
      <c r="A48" s="95" t="e">
        <f>A18</f>
        <v>#REF!</v>
      </c>
      <c r="B48" s="26" t="e">
        <f>B102+B141+B180+B219+B258+B297</f>
        <v>#REF!</v>
      </c>
      <c r="C48" s="26" t="e">
        <f t="shared" ref="C48:G48" si="19">C102+C141+C180+C219+C258+C297</f>
        <v>#REF!</v>
      </c>
      <c r="D48" s="26" t="e">
        <f t="shared" si="19"/>
        <v>#REF!</v>
      </c>
      <c r="E48" s="87">
        <f t="shared" si="19"/>
        <v>90023</v>
      </c>
      <c r="F48" s="87">
        <f t="shared" si="19"/>
        <v>90023</v>
      </c>
      <c r="G48" s="87">
        <f t="shared" si="19"/>
        <v>90023</v>
      </c>
      <c r="H48" s="41"/>
      <c r="J48" s="706"/>
      <c r="K48" s="707"/>
      <c r="L48" s="707"/>
      <c r="M48" s="707"/>
      <c r="N48" s="707"/>
      <c r="O48" s="708"/>
    </row>
    <row r="49" spans="1:15" ht="12.75">
      <c r="H49" s="41"/>
    </row>
    <row r="50" spans="1:15" ht="23.25" customHeight="1">
      <c r="A50" s="650" t="e">
        <f>#REF!</f>
        <v>#REF!</v>
      </c>
      <c r="B50" s="651"/>
      <c r="C50" s="652"/>
      <c r="D50" s="652"/>
      <c r="E50" s="652"/>
      <c r="F50" s="652"/>
      <c r="G50" s="652"/>
      <c r="H50" s="652"/>
      <c r="I50" s="652"/>
      <c r="J50" s="652"/>
      <c r="K50" s="652"/>
      <c r="L50" s="652"/>
      <c r="M50" s="652"/>
      <c r="N50" s="652"/>
      <c r="O50" s="653"/>
    </row>
    <row r="51" spans="1:15" s="20" customFormat="1" ht="26.25" customHeight="1">
      <c r="A51" s="92"/>
      <c r="B51" s="85"/>
      <c r="C51" s="85"/>
      <c r="D51" s="19"/>
      <c r="E51" s="19"/>
      <c r="F51" s="19"/>
      <c r="G51" s="19"/>
      <c r="H51" s="19"/>
      <c r="I51" s="19"/>
      <c r="J51" s="19"/>
      <c r="K51" s="19"/>
      <c r="L51" s="19"/>
      <c r="M51" s="164">
        <f>M70</f>
        <v>2021</v>
      </c>
      <c r="N51" s="164">
        <f t="shared" ref="N51:O51" si="20">N70</f>
        <v>2022</v>
      </c>
      <c r="O51" s="164">
        <f t="shared" si="20"/>
        <v>2023</v>
      </c>
    </row>
    <row r="52" spans="1:15" ht="12.75">
      <c r="A52" s="694" t="e">
        <f>#REF!</f>
        <v>#REF!</v>
      </c>
      <c r="B52" s="695"/>
      <c r="C52" s="695"/>
      <c r="D52" s="695"/>
      <c r="E52" s="695"/>
      <c r="F52" s="695"/>
      <c r="G52" s="695"/>
      <c r="H52" s="695"/>
      <c r="I52" s="695"/>
      <c r="J52" s="695"/>
      <c r="K52" s="695"/>
      <c r="L52" s="696"/>
      <c r="M52" s="96" t="e">
        <f>VLOOKUP($A14,'(D1) Tavanet buxhetore'!$A$7:$R$473,7,FALSE)</f>
        <v>#REF!</v>
      </c>
      <c r="N52" s="96" t="e">
        <f>VLOOKUP($A14,'(D1) Tavanet buxhetore'!$A$7:$R$473,8,FALSE)</f>
        <v>#REF!</v>
      </c>
      <c r="O52" s="445" t="e">
        <f>VLOOKUP($A14,'(D1) Tavanet buxhetore'!$A$7:$R$473,9,FALSE)</f>
        <v>#REF!</v>
      </c>
    </row>
    <row r="53" spans="1:15" ht="12.75">
      <c r="A53" s="697" t="e">
        <f>#REF!</f>
        <v>#REF!</v>
      </c>
      <c r="B53" s="698"/>
      <c r="C53" s="698"/>
      <c r="D53" s="698"/>
      <c r="E53" s="698"/>
      <c r="F53" s="698"/>
      <c r="G53" s="698"/>
      <c r="H53" s="698"/>
      <c r="I53" s="698"/>
      <c r="J53" s="698"/>
      <c r="K53" s="698"/>
      <c r="L53" s="699"/>
      <c r="M53" s="97">
        <f>E18</f>
        <v>90023</v>
      </c>
      <c r="N53" s="97">
        <f t="shared" ref="N53:O53" si="21">F18</f>
        <v>90023</v>
      </c>
      <c r="O53" s="446">
        <f t="shared" si="21"/>
        <v>90023</v>
      </c>
    </row>
    <row r="54" spans="1:15" ht="12.75">
      <c r="A54" s="713" t="e">
        <f>#REF!</f>
        <v>#REF!</v>
      </c>
      <c r="B54" s="714"/>
      <c r="C54" s="714"/>
      <c r="D54" s="714"/>
      <c r="E54" s="714"/>
      <c r="F54" s="714"/>
      <c r="G54" s="714"/>
      <c r="H54" s="714"/>
      <c r="I54" s="714"/>
      <c r="J54" s="714"/>
      <c r="K54" s="714"/>
      <c r="L54" s="94" t="e">
        <f>IF(AND(M54&lt;0.4,N54&lt;0.4,O54&lt;0.4),"OK!","STOP!")</f>
        <v>#REF!</v>
      </c>
      <c r="M54" s="98" t="e">
        <f>M53-M52</f>
        <v>#REF!</v>
      </c>
      <c r="N54" s="98" t="e">
        <f t="shared" ref="N54:O54" si="22">N53-N52</f>
        <v>#REF!</v>
      </c>
      <c r="O54" s="99" t="e">
        <f t="shared" si="22"/>
        <v>#REF!</v>
      </c>
    </row>
    <row r="55" spans="1:15" ht="12.75">
      <c r="A55" s="694" t="e">
        <f>#REF!</f>
        <v>#REF!</v>
      </c>
      <c r="B55" s="695"/>
      <c r="C55" s="695"/>
      <c r="D55" s="695"/>
      <c r="E55" s="695"/>
      <c r="F55" s="695"/>
      <c r="G55" s="695"/>
      <c r="H55" s="695"/>
      <c r="I55" s="695"/>
      <c r="J55" s="695"/>
      <c r="K55" s="695"/>
      <c r="L55" s="696"/>
      <c r="M55" s="96" t="e">
        <f>VLOOKUP($A14,'(D1) Tavanet buxhetore'!$A$7:$R$473,10,FALSE)</f>
        <v>#REF!</v>
      </c>
      <c r="N55" s="96" t="e">
        <f>VLOOKUP($A14,'(D1) Tavanet buxhetore'!$A$7:$R$473,11,FALSE)</f>
        <v>#REF!</v>
      </c>
      <c r="O55" s="445" t="e">
        <f>VLOOKUP($A14,'(D1) Tavanet buxhetore'!$A$7:$R$473,12,FALSE)</f>
        <v>#REF!</v>
      </c>
    </row>
    <row r="56" spans="1:15" ht="12.75">
      <c r="A56" s="713" t="e">
        <f>#REF!</f>
        <v>#REF!</v>
      </c>
      <c r="B56" s="714"/>
      <c r="C56" s="714"/>
      <c r="D56" s="714"/>
      <c r="E56" s="714"/>
      <c r="F56" s="714"/>
      <c r="G56" s="714"/>
      <c r="H56" s="714"/>
      <c r="I56" s="714"/>
      <c r="J56" s="714"/>
      <c r="K56" s="714"/>
      <c r="L56" s="716"/>
      <c r="M56" s="97">
        <f>E22+E35+E23+E36</f>
        <v>52679</v>
      </c>
      <c r="N56" s="97">
        <f t="shared" ref="N56:O56" si="23">F22+F35+F23+F36</f>
        <v>52679</v>
      </c>
      <c r="O56" s="446">
        <f t="shared" si="23"/>
        <v>52679</v>
      </c>
    </row>
    <row r="57" spans="1:15" ht="12.75">
      <c r="A57" s="713" t="e">
        <f>#REF!</f>
        <v>#REF!</v>
      </c>
      <c r="B57" s="714"/>
      <c r="C57" s="714"/>
      <c r="D57" s="714"/>
      <c r="E57" s="714"/>
      <c r="F57" s="714"/>
      <c r="G57" s="714"/>
      <c r="H57" s="714"/>
      <c r="I57" s="714"/>
      <c r="J57" s="714"/>
      <c r="K57" s="714"/>
      <c r="L57" s="94" t="e">
        <f>IF(AND(M57&lt;0.4,N57&lt;0.4,O57&lt;0.4),"OK!","STOP!")</f>
        <v>#REF!</v>
      </c>
      <c r="M57" s="98" t="e">
        <f>M56-M55</f>
        <v>#REF!</v>
      </c>
      <c r="N57" s="98" t="e">
        <f t="shared" ref="N57:O57" si="24">N56-N55</f>
        <v>#REF!</v>
      </c>
      <c r="O57" s="99" t="e">
        <f t="shared" si="24"/>
        <v>#REF!</v>
      </c>
    </row>
    <row r="58" spans="1:15" s="20" customFormat="1" ht="12.75">
      <c r="A58" s="694" t="e">
        <f>#REF!</f>
        <v>#REF!</v>
      </c>
      <c r="B58" s="695"/>
      <c r="C58" s="695"/>
      <c r="D58" s="695"/>
      <c r="E58" s="695"/>
      <c r="F58" s="695"/>
      <c r="G58" s="695"/>
      <c r="H58" s="695"/>
      <c r="I58" s="695"/>
      <c r="J58" s="695"/>
      <c r="K58" s="695"/>
      <c r="L58" s="696"/>
      <c r="M58" s="96" t="e">
        <f>VLOOKUP($A14,'(D1) Tavanet buxhetore'!$A$7:$R$473,13,FALSE)</f>
        <v>#REF!</v>
      </c>
      <c r="N58" s="96" t="e">
        <f>VLOOKUP($A14,'(D1) Tavanet buxhetore'!$A$7:$R$473,14,FALSE)</f>
        <v>#REF!</v>
      </c>
      <c r="O58" s="445" t="e">
        <f>VLOOKUP($A14,'(D1) Tavanet buxhetore'!$A$7:$R$473,15,FALSE)</f>
        <v>#REF!</v>
      </c>
    </row>
    <row r="59" spans="1:15" s="20" customFormat="1" ht="12.75">
      <c r="A59" s="713" t="e">
        <f>#REF!</f>
        <v>#REF!</v>
      </c>
      <c r="B59" s="714"/>
      <c r="C59" s="714"/>
      <c r="D59" s="714"/>
      <c r="E59" s="714"/>
      <c r="F59" s="714"/>
      <c r="G59" s="714"/>
      <c r="H59" s="714"/>
      <c r="I59" s="714"/>
      <c r="J59" s="714"/>
      <c r="K59" s="714"/>
      <c r="L59" s="716"/>
      <c r="M59" s="97">
        <f>M53-M56-M62</f>
        <v>22273</v>
      </c>
      <c r="N59" s="97">
        <f>N53-N56-N62</f>
        <v>22273</v>
      </c>
      <c r="O59" s="446">
        <f>O53-O56-O62</f>
        <v>22273</v>
      </c>
    </row>
    <row r="60" spans="1:15" s="20" customFormat="1" ht="12.75">
      <c r="A60" s="713" t="e">
        <f>#REF!</f>
        <v>#REF!</v>
      </c>
      <c r="B60" s="714"/>
      <c r="C60" s="714"/>
      <c r="D60" s="714"/>
      <c r="E60" s="714"/>
      <c r="F60" s="714"/>
      <c r="G60" s="714"/>
      <c r="H60" s="714"/>
      <c r="I60" s="714"/>
      <c r="J60" s="714"/>
      <c r="K60" s="714"/>
      <c r="L60" s="94" t="e">
        <f>IF(AND(M60&lt;0.4,N60&lt;0.4,O60&lt;0.4),"OK!","STOP!")</f>
        <v>#REF!</v>
      </c>
      <c r="M60" s="98" t="e">
        <f>M59-M58</f>
        <v>#REF!</v>
      </c>
      <c r="N60" s="98" t="e">
        <f t="shared" ref="N60:O60" si="25">N59-N58</f>
        <v>#REF!</v>
      </c>
      <c r="O60" s="99" t="e">
        <f t="shared" si="25"/>
        <v>#REF!</v>
      </c>
    </row>
    <row r="61" spans="1:15" ht="12.75">
      <c r="A61" s="694" t="e">
        <f>#REF!</f>
        <v>#REF!</v>
      </c>
      <c r="B61" s="695"/>
      <c r="C61" s="695"/>
      <c r="D61" s="695"/>
      <c r="E61" s="695"/>
      <c r="F61" s="695"/>
      <c r="G61" s="695"/>
      <c r="H61" s="695"/>
      <c r="I61" s="695"/>
      <c r="J61" s="695"/>
      <c r="K61" s="695"/>
      <c r="L61" s="696"/>
      <c r="M61" s="96" t="e">
        <f>VLOOKUP($A14,'(D1) Tavanet buxhetore'!$A$7:$R$473,16,FALSE)</f>
        <v>#REF!</v>
      </c>
      <c r="N61" s="96" t="e">
        <f>VLOOKUP($A14,'(D1) Tavanet buxhetore'!$A$7:$R$473,17,FALSE)</f>
        <v>#REF!</v>
      </c>
      <c r="O61" s="445" t="e">
        <f>VLOOKUP($A14,'(D1) Tavanet buxhetore'!$A$7:$R$473,18,FALSE)</f>
        <v>#REF!</v>
      </c>
    </row>
    <row r="62" spans="1:15" ht="12.75">
      <c r="A62" s="713" t="e">
        <f>#REF!</f>
        <v>#REF!</v>
      </c>
      <c r="B62" s="714"/>
      <c r="C62" s="714"/>
      <c r="D62" s="714"/>
      <c r="E62" s="714"/>
      <c r="F62" s="714"/>
      <c r="G62" s="714"/>
      <c r="H62" s="714"/>
      <c r="I62" s="714"/>
      <c r="J62" s="714"/>
      <c r="K62" s="714"/>
      <c r="L62" s="716"/>
      <c r="M62" s="97">
        <f>E29+E42</f>
        <v>15071</v>
      </c>
      <c r="N62" s="97">
        <f t="shared" ref="N62:O62" si="26">F29+F42</f>
        <v>15071</v>
      </c>
      <c r="O62" s="446">
        <f t="shared" si="26"/>
        <v>15071</v>
      </c>
    </row>
    <row r="63" spans="1:15" s="62" customFormat="1" ht="12.75">
      <c r="A63" s="713" t="e">
        <f>#REF!</f>
        <v>#REF!</v>
      </c>
      <c r="B63" s="714"/>
      <c r="C63" s="714"/>
      <c r="D63" s="714"/>
      <c r="E63" s="714"/>
      <c r="F63" s="714"/>
      <c r="G63" s="714"/>
      <c r="H63" s="714"/>
      <c r="I63" s="714"/>
      <c r="J63" s="714"/>
      <c r="K63" s="714"/>
      <c r="L63" s="94" t="e">
        <f>IF(AND(M63&gt;-0.4,N63&gt;-0.4,O63&gt;-0.4),"OK!","STOP!")</f>
        <v>#REF!</v>
      </c>
      <c r="M63" s="98" t="e">
        <f>M62-M61</f>
        <v>#REF!</v>
      </c>
      <c r="N63" s="98" t="e">
        <f t="shared" ref="N63:O63" si="27">N62-N61</f>
        <v>#REF!</v>
      </c>
      <c r="O63" s="99" t="e">
        <f t="shared" si="27"/>
        <v>#REF!</v>
      </c>
    </row>
    <row r="64" spans="1:15" s="62" customFormat="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93"/>
      <c r="L64" s="93"/>
      <c r="M64" s="93"/>
      <c r="N64" s="93"/>
      <c r="O64" s="93"/>
    </row>
    <row r="65" spans="1:15" s="62" customFormat="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93"/>
      <c r="L65" s="93"/>
      <c r="M65" s="93"/>
      <c r="N65" s="93"/>
      <c r="O65" s="93"/>
    </row>
    <row r="66" spans="1:15" ht="17.25" customHeight="1">
      <c r="A66" s="132" t="e">
        <f t="shared" ref="A66:O66" si="28">A14</f>
        <v>#REF!</v>
      </c>
      <c r="B66" s="654" t="e">
        <f t="shared" si="28"/>
        <v>#REF!</v>
      </c>
      <c r="C66" s="654">
        <f t="shared" si="28"/>
        <v>0</v>
      </c>
      <c r="D66" s="654">
        <f t="shared" si="28"/>
        <v>0</v>
      </c>
      <c r="E66" s="654">
        <f t="shared" si="28"/>
        <v>0</v>
      </c>
      <c r="F66" s="654">
        <f t="shared" si="28"/>
        <v>0</v>
      </c>
      <c r="G66" s="654">
        <f t="shared" si="28"/>
        <v>0</v>
      </c>
      <c r="H66" s="654">
        <f t="shared" si="28"/>
        <v>0</v>
      </c>
      <c r="I66" s="654">
        <f t="shared" si="28"/>
        <v>0</v>
      </c>
      <c r="J66" s="654">
        <f t="shared" si="28"/>
        <v>0</v>
      </c>
      <c r="K66" s="654">
        <f t="shared" si="28"/>
        <v>0</v>
      </c>
      <c r="L66" s="654">
        <f t="shared" si="28"/>
        <v>0</v>
      </c>
      <c r="M66" s="654">
        <f t="shared" si="28"/>
        <v>0</v>
      </c>
      <c r="N66" s="654">
        <f t="shared" si="28"/>
        <v>0</v>
      </c>
      <c r="O66" s="654">
        <f t="shared" si="28"/>
        <v>0</v>
      </c>
    </row>
    <row r="67" spans="1:15" ht="17.25" customHeight="1">
      <c r="A67" s="365" t="e">
        <f>A6</f>
        <v>#REF!</v>
      </c>
      <c r="B67" s="712" t="e">
        <f>C6</f>
        <v>#REF!</v>
      </c>
      <c r="C67" s="712" t="e">
        <f>#REF!</f>
        <v>#REF!</v>
      </c>
      <c r="D67" s="712" t="e">
        <f>#REF!</f>
        <v>#REF!</v>
      </c>
      <c r="E67" s="712" t="e">
        <f>#REF!</f>
        <v>#REF!</v>
      </c>
      <c r="F67" s="712" t="e">
        <f>#REF!</f>
        <v>#REF!</v>
      </c>
      <c r="G67" s="712" t="e">
        <f>#REF!</f>
        <v>#REF!</v>
      </c>
      <c r="H67" s="712" t="e">
        <f>#REF!</f>
        <v>#REF!</v>
      </c>
      <c r="I67" s="712" t="e">
        <f>#REF!</f>
        <v>#REF!</v>
      </c>
      <c r="J67" s="712" t="e">
        <f>#REF!</f>
        <v>#REF!</v>
      </c>
      <c r="K67" s="712" t="e">
        <f>#REF!</f>
        <v>#REF!</v>
      </c>
      <c r="L67" s="712" t="e">
        <f>#REF!</f>
        <v>#REF!</v>
      </c>
      <c r="M67" s="712" t="e">
        <f>#REF!</f>
        <v>#REF!</v>
      </c>
      <c r="N67" s="712" t="e">
        <f>#REF!</f>
        <v>#REF!</v>
      </c>
      <c r="O67" s="712" t="e">
        <f>#REF!</f>
        <v>#REF!</v>
      </c>
    </row>
    <row r="68" spans="1:15" ht="17.25" customHeight="1">
      <c r="A68" s="185" t="e">
        <f>#REF!</f>
        <v>#REF!</v>
      </c>
      <c r="B68" s="717"/>
      <c r="C68" s="717"/>
      <c r="D68" s="717"/>
      <c r="E68" s="717"/>
      <c r="F68" s="717"/>
      <c r="G68" s="717"/>
      <c r="H68" s="717"/>
      <c r="I68" s="717"/>
      <c r="J68" s="717"/>
      <c r="K68" s="717"/>
      <c r="L68" s="717"/>
      <c r="M68" s="717"/>
      <c r="N68" s="717"/>
      <c r="O68" s="718"/>
    </row>
    <row r="69" spans="1:15" ht="21" customHeight="1">
      <c r="A69" s="681" t="e">
        <f t="shared" ref="A69:G69" si="29">A15</f>
        <v>#REF!</v>
      </c>
      <c r="B69" s="682">
        <f t="shared" si="29"/>
        <v>0</v>
      </c>
      <c r="C69" s="682">
        <f t="shared" si="29"/>
        <v>0</v>
      </c>
      <c r="D69" s="682">
        <f t="shared" si="29"/>
        <v>0</v>
      </c>
      <c r="E69" s="682">
        <f t="shared" si="29"/>
        <v>0</v>
      </c>
      <c r="F69" s="682">
        <f t="shared" si="29"/>
        <v>0</v>
      </c>
      <c r="G69" s="683">
        <f t="shared" si="29"/>
        <v>0</v>
      </c>
      <c r="H69" s="89"/>
      <c r="I69" s="684" t="e">
        <f t="shared" ref="I69:O69" si="30">I15</f>
        <v>#REF!</v>
      </c>
      <c r="J69" s="682">
        <f t="shared" si="30"/>
        <v>0</v>
      </c>
      <c r="K69" s="682">
        <f t="shared" si="30"/>
        <v>0</v>
      </c>
      <c r="L69" s="682">
        <f t="shared" si="30"/>
        <v>0</v>
      </c>
      <c r="M69" s="682">
        <f t="shared" si="30"/>
        <v>0</v>
      </c>
      <c r="N69" s="682">
        <f t="shared" si="30"/>
        <v>0</v>
      </c>
      <c r="O69" s="683">
        <f t="shared" si="30"/>
        <v>0</v>
      </c>
    </row>
    <row r="70" spans="1:15" ht="19.5" customHeight="1">
      <c r="A70" s="130"/>
      <c r="B70" s="266">
        <f t="shared" ref="B70:G70" si="31">B16</f>
        <v>2018</v>
      </c>
      <c r="C70" s="266">
        <f t="shared" si="31"/>
        <v>2019</v>
      </c>
      <c r="D70" s="266">
        <f t="shared" si="31"/>
        <v>2020</v>
      </c>
      <c r="E70" s="164">
        <f t="shared" si="31"/>
        <v>2021</v>
      </c>
      <c r="F70" s="164">
        <f t="shared" si="31"/>
        <v>2022</v>
      </c>
      <c r="G70" s="164">
        <f t="shared" si="31"/>
        <v>2023</v>
      </c>
      <c r="H70" s="131"/>
      <c r="I70" s="263"/>
      <c r="J70" s="266">
        <f t="shared" ref="J70:O70" si="32">J16</f>
        <v>2018</v>
      </c>
      <c r="K70" s="266">
        <f t="shared" si="32"/>
        <v>2019</v>
      </c>
      <c r="L70" s="266">
        <f t="shared" si="32"/>
        <v>2020</v>
      </c>
      <c r="M70" s="164">
        <f t="shared" si="32"/>
        <v>2021</v>
      </c>
      <c r="N70" s="164">
        <f t="shared" si="32"/>
        <v>2022</v>
      </c>
      <c r="O70" s="164">
        <f t="shared" si="32"/>
        <v>2023</v>
      </c>
    </row>
    <row r="71" spans="1:15" s="8" customFormat="1" ht="12.75">
      <c r="A71" s="267"/>
      <c r="B71" s="260"/>
      <c r="C71" s="260"/>
      <c r="D71" s="260"/>
      <c r="E71" s="261"/>
      <c r="F71" s="261"/>
      <c r="G71" s="262"/>
      <c r="H71" s="131"/>
      <c r="I71" s="259"/>
      <c r="J71" s="260"/>
      <c r="K71" s="260"/>
      <c r="L71" s="260"/>
      <c r="M71" s="261"/>
      <c r="N71" s="261"/>
      <c r="O71" s="262"/>
    </row>
    <row r="72" spans="1:15" ht="12.75">
      <c r="A72" s="264" t="e">
        <f>A18</f>
        <v>#REF!</v>
      </c>
      <c r="B72" s="228" t="e">
        <f>VLOOKUP(A67,'(C1) Shpenzimet vitet e kaluara'!A$9:O$177,5,FALSE)</f>
        <v>#REF!</v>
      </c>
      <c r="C72" s="228" t="e">
        <f>VLOOKUP(A67,'(C1) Shpenzimet vitet e kaluara'!A$9:O$177,9,FALSE)</f>
        <v>#REF!</v>
      </c>
      <c r="D72" s="228" t="e">
        <f>VLOOKUP(A67,'(C1) Shpenzimet vitet e kaluara'!A$9:O$177,13,FALSE)</f>
        <v>#REF!</v>
      </c>
      <c r="E72" s="265">
        <v>90023</v>
      </c>
      <c r="F72" s="265">
        <v>90023</v>
      </c>
      <c r="G72" s="265">
        <v>90023</v>
      </c>
      <c r="H72" s="89"/>
      <c r="I72" s="655" t="e">
        <f>I18</f>
        <v>#REF!</v>
      </c>
      <c r="J72" s="656"/>
      <c r="K72" s="656"/>
      <c r="L72" s="656"/>
      <c r="M72" s="656"/>
      <c r="N72" s="656"/>
      <c r="O72" s="657"/>
    </row>
    <row r="73" spans="1:15" ht="12.75">
      <c r="A73" s="83"/>
      <c r="B73" s="129"/>
      <c r="C73" s="84"/>
      <c r="D73" s="84"/>
      <c r="E73" s="8"/>
      <c r="F73" s="8"/>
      <c r="G73" s="91"/>
      <c r="H73" s="8"/>
      <c r="I73" s="95" t="e">
        <f>I19</f>
        <v>#REF!</v>
      </c>
      <c r="J73" s="27" t="e">
        <f>VLOOKUP($A67,'(C1) Shpenzimet vitet e kaluara'!$A$9:$O$177,6,FALSE)</f>
        <v>#REF!</v>
      </c>
      <c r="K73" s="27" t="e">
        <f>VLOOKUP($A67,'(C1) Shpenzimet vitet e kaluara'!$A$9:$O$177,10,FALSE)</f>
        <v>#REF!</v>
      </c>
      <c r="L73" s="27" t="e">
        <f>VLOOKUP($A67,'(C1) Shpenzimet vitet e kaluara'!$A$9:$O$177,14,FALSE)</f>
        <v>#REF!</v>
      </c>
      <c r="M73" s="29">
        <v>31246</v>
      </c>
      <c r="N73" s="29">
        <v>31246</v>
      </c>
      <c r="O73" s="29">
        <v>31246</v>
      </c>
    </row>
    <row r="74" spans="1:15" ht="12.75">
      <c r="A74" s="661" t="e">
        <f t="shared" ref="A74:G75" si="33">A20</f>
        <v>#REF!</v>
      </c>
      <c r="B74" s="662">
        <f t="shared" si="33"/>
        <v>0</v>
      </c>
      <c r="C74" s="662">
        <f t="shared" si="33"/>
        <v>0</v>
      </c>
      <c r="D74" s="662">
        <f t="shared" si="33"/>
        <v>0</v>
      </c>
      <c r="E74" s="662">
        <f t="shared" si="33"/>
        <v>0</v>
      </c>
      <c r="F74" s="662">
        <f t="shared" si="33"/>
        <v>0</v>
      </c>
      <c r="G74" s="663">
        <f t="shared" si="33"/>
        <v>0</v>
      </c>
      <c r="H74" s="8"/>
    </row>
    <row r="75" spans="1:15" ht="12.75">
      <c r="A75" s="655" t="e">
        <f t="shared" si="33"/>
        <v>#REF!</v>
      </c>
      <c r="B75" s="656">
        <f t="shared" si="33"/>
        <v>0</v>
      </c>
      <c r="C75" s="656">
        <f t="shared" si="33"/>
        <v>0</v>
      </c>
      <c r="D75" s="656">
        <f t="shared" si="33"/>
        <v>0</v>
      </c>
      <c r="E75" s="656">
        <f t="shared" si="33"/>
        <v>0</v>
      </c>
      <c r="F75" s="656">
        <f t="shared" si="33"/>
        <v>0</v>
      </c>
      <c r="G75" s="657">
        <f t="shared" si="33"/>
        <v>0</v>
      </c>
      <c r="H75" s="23"/>
      <c r="I75" s="655" t="e">
        <f t="shared" ref="I75:I80" si="34">I22</f>
        <v>#REF!</v>
      </c>
      <c r="J75" s="656"/>
      <c r="K75" s="656"/>
      <c r="L75" s="656"/>
      <c r="M75" s="656"/>
      <c r="N75" s="656"/>
      <c r="O75" s="657"/>
    </row>
    <row r="76" spans="1:15" ht="12.75">
      <c r="A76" s="82" t="e">
        <f t="shared" ref="A76:D98" si="35">A22</f>
        <v>#REF!</v>
      </c>
      <c r="B76" s="658" t="e">
        <f t="shared" si="35"/>
        <v>#REF!</v>
      </c>
      <c r="C76" s="659">
        <f t="shared" si="35"/>
        <v>0</v>
      </c>
      <c r="D76" s="660">
        <f t="shared" si="35"/>
        <v>0</v>
      </c>
      <c r="E76" s="87"/>
      <c r="F76" s="87"/>
      <c r="G76" s="87"/>
      <c r="H76" s="23"/>
      <c r="I76" s="241" t="e">
        <f t="shared" si="34"/>
        <v>#REF!</v>
      </c>
      <c r="J76" s="238"/>
      <c r="K76" s="240"/>
      <c r="L76" s="239"/>
      <c r="M76" s="86">
        <v>58777</v>
      </c>
      <c r="N76" s="86">
        <v>58777</v>
      </c>
      <c r="O76" s="90">
        <v>58777</v>
      </c>
    </row>
    <row r="77" spans="1:15" ht="12.75">
      <c r="A77" s="82" t="e">
        <f t="shared" si="35"/>
        <v>#REF!</v>
      </c>
      <c r="B77" s="658" t="e">
        <f t="shared" si="35"/>
        <v>#REF!</v>
      </c>
      <c r="C77" s="659">
        <f t="shared" si="35"/>
        <v>0</v>
      </c>
      <c r="D77" s="660">
        <f t="shared" si="35"/>
        <v>0</v>
      </c>
      <c r="E77" s="87"/>
      <c r="F77" s="87"/>
      <c r="G77" s="87"/>
      <c r="H77" s="23"/>
      <c r="I77" s="241" t="e">
        <f t="shared" si="34"/>
        <v>#REF!</v>
      </c>
      <c r="J77" s="238"/>
      <c r="K77" s="240"/>
      <c r="L77" s="239"/>
      <c r="M77" s="86"/>
      <c r="N77" s="86"/>
      <c r="O77" s="90"/>
    </row>
    <row r="78" spans="1:15" ht="12.75">
      <c r="A78" s="82" t="e">
        <f t="shared" si="35"/>
        <v>#REF!</v>
      </c>
      <c r="B78" s="658" t="e">
        <f t="shared" si="35"/>
        <v>#REF!</v>
      </c>
      <c r="C78" s="659">
        <f t="shared" si="35"/>
        <v>0</v>
      </c>
      <c r="D78" s="660">
        <f t="shared" si="35"/>
        <v>0</v>
      </c>
      <c r="E78" s="87"/>
      <c r="F78" s="87"/>
      <c r="G78" s="87"/>
      <c r="H78" s="41"/>
      <c r="I78" s="241" t="e">
        <f t="shared" si="34"/>
        <v>#REF!</v>
      </c>
      <c r="J78" s="238"/>
      <c r="K78" s="240"/>
      <c r="L78" s="239"/>
      <c r="M78" s="206" t="e">
        <f>VLOOKUP($A67,#REF!,4,FALSE)</f>
        <v>#REF!</v>
      </c>
      <c r="N78" s="342" t="e">
        <f>VLOOKUP($A67,#REF!,5,FALSE)</f>
        <v>#REF!</v>
      </c>
      <c r="O78" s="342" t="e">
        <f>VLOOKUP($A67,#REF!,6,FALSE)</f>
        <v>#REF!</v>
      </c>
    </row>
    <row r="79" spans="1:15" ht="12.75">
      <c r="A79" s="82" t="e">
        <f t="shared" si="35"/>
        <v>#REF!</v>
      </c>
      <c r="B79" s="658" t="e">
        <f t="shared" si="35"/>
        <v>#REF!</v>
      </c>
      <c r="C79" s="659">
        <f t="shared" si="35"/>
        <v>0</v>
      </c>
      <c r="D79" s="660">
        <f t="shared" si="35"/>
        <v>0</v>
      </c>
      <c r="E79" s="87"/>
      <c r="F79" s="87"/>
      <c r="G79" s="87"/>
      <c r="H79" s="6"/>
      <c r="I79" s="241" t="e">
        <f t="shared" si="34"/>
        <v>#REF!</v>
      </c>
      <c r="J79" s="238"/>
      <c r="K79" s="240"/>
      <c r="L79" s="239"/>
      <c r="M79" s="86"/>
      <c r="N79" s="86"/>
      <c r="O79" s="90"/>
    </row>
    <row r="80" spans="1:15" ht="12.75">
      <c r="A80" s="82" t="e">
        <f t="shared" si="35"/>
        <v>#REF!</v>
      </c>
      <c r="B80" s="658" t="e">
        <f t="shared" si="35"/>
        <v>#REF!</v>
      </c>
      <c r="C80" s="659">
        <f t="shared" si="35"/>
        <v>0</v>
      </c>
      <c r="D80" s="660">
        <f t="shared" si="35"/>
        <v>0</v>
      </c>
      <c r="E80" s="87"/>
      <c r="F80" s="87"/>
      <c r="G80" s="87"/>
      <c r="H80" s="41"/>
      <c r="I80" s="258" t="e">
        <f t="shared" si="34"/>
        <v>#REF!</v>
      </c>
      <c r="J80" s="27" t="e">
        <f>VLOOKUP($A67,'(C1) Shpenzimet vitet e kaluara'!$A$9:$O$177,7,FALSE)</f>
        <v>#REF!</v>
      </c>
      <c r="K80" s="27" t="e">
        <f>VLOOKUP($A67,'(C1) Shpenzimet vitet e kaluara'!$A$9:$O$177,11,FALSE)</f>
        <v>#REF!</v>
      </c>
      <c r="L80" s="27" t="e">
        <f>VLOOKUP($A67,'(C1) Shpenzimet vitet e kaluara'!$A$9:$O$177,15,FALSE)</f>
        <v>#REF!</v>
      </c>
      <c r="M80" s="87" t="e">
        <f>SUM(M76:M79)</f>
        <v>#REF!</v>
      </c>
      <c r="N80" s="87" t="e">
        <f t="shared" ref="N80:O80" si="36">SUM(N76:N79)</f>
        <v>#REF!</v>
      </c>
      <c r="O80" s="87" t="e">
        <f t="shared" si="36"/>
        <v>#REF!</v>
      </c>
    </row>
    <row r="81" spans="1:16" ht="12.75">
      <c r="A81" s="82" t="e">
        <f t="shared" si="35"/>
        <v>#REF!</v>
      </c>
      <c r="B81" s="658" t="e">
        <f t="shared" si="35"/>
        <v>#REF!</v>
      </c>
      <c r="C81" s="659">
        <f t="shared" si="35"/>
        <v>0</v>
      </c>
      <c r="D81" s="660">
        <f t="shared" si="35"/>
        <v>0</v>
      </c>
      <c r="E81" s="87"/>
      <c r="F81" s="87"/>
      <c r="G81" s="87"/>
      <c r="H81" s="41"/>
    </row>
    <row r="82" spans="1:16" ht="12.75">
      <c r="A82" s="82" t="e">
        <f t="shared" si="35"/>
        <v>#REF!</v>
      </c>
      <c r="B82" s="658" t="e">
        <f t="shared" si="35"/>
        <v>#REF!</v>
      </c>
      <c r="C82" s="659">
        <f t="shared" si="35"/>
        <v>0</v>
      </c>
      <c r="D82" s="660">
        <f t="shared" si="35"/>
        <v>0</v>
      </c>
      <c r="E82" s="87"/>
      <c r="F82" s="87"/>
      <c r="G82" s="87"/>
      <c r="H82" s="41"/>
      <c r="I82" s="95" t="e">
        <f>I29</f>
        <v>#REF!</v>
      </c>
      <c r="J82" s="26" t="e">
        <f>J73+J80</f>
        <v>#REF!</v>
      </c>
      <c r="K82" s="26" t="e">
        <f>K73+K80</f>
        <v>#REF!</v>
      </c>
      <c r="L82" s="26" t="e">
        <f>L73+L80</f>
        <v>#REF!</v>
      </c>
      <c r="M82" s="87" t="e">
        <f>M80+M73</f>
        <v>#REF!</v>
      </c>
      <c r="N82" s="87" t="e">
        <f>N80+N73</f>
        <v>#REF!</v>
      </c>
      <c r="O82" s="87" t="e">
        <f>O80+O73</f>
        <v>#REF!</v>
      </c>
    </row>
    <row r="83" spans="1:16" ht="12.75">
      <c r="A83" s="82" t="e">
        <f t="shared" si="35"/>
        <v>#REF!</v>
      </c>
      <c r="B83" s="658" t="e">
        <f t="shared" si="35"/>
        <v>#REF!</v>
      </c>
      <c r="C83" s="659">
        <f t="shared" si="35"/>
        <v>0</v>
      </c>
      <c r="D83" s="660">
        <f t="shared" si="35"/>
        <v>0</v>
      </c>
      <c r="E83" s="29">
        <v>15071</v>
      </c>
      <c r="F83" s="29">
        <v>15071</v>
      </c>
      <c r="G83" s="29">
        <v>15071</v>
      </c>
      <c r="H83" s="41"/>
    </row>
    <row r="84" spans="1:16" ht="12.75">
      <c r="A84" s="82" t="e">
        <f t="shared" si="35"/>
        <v>#REF!</v>
      </c>
      <c r="B84" s="658" t="e">
        <f t="shared" si="35"/>
        <v>#REF!</v>
      </c>
      <c r="C84" s="659">
        <f t="shared" si="35"/>
        <v>0</v>
      </c>
      <c r="D84" s="660">
        <f t="shared" si="35"/>
        <v>0</v>
      </c>
      <c r="E84" s="87"/>
      <c r="F84" s="87"/>
      <c r="G84" s="87"/>
      <c r="H84" s="41"/>
    </row>
    <row r="85" spans="1:16" ht="12.75">
      <c r="A85" s="82" t="e">
        <f t="shared" si="35"/>
        <v>#REF!</v>
      </c>
      <c r="B85" s="658" t="e">
        <f t="shared" si="35"/>
        <v>#REF!</v>
      </c>
      <c r="C85" s="659">
        <f t="shared" si="35"/>
        <v>0</v>
      </c>
      <c r="D85" s="660">
        <f t="shared" si="35"/>
        <v>0</v>
      </c>
      <c r="E85" s="87"/>
      <c r="F85" s="87"/>
      <c r="G85" s="87"/>
      <c r="H85" s="41"/>
    </row>
    <row r="86" spans="1:16" ht="12.75">
      <c r="A86" s="82" t="e">
        <f t="shared" si="35"/>
        <v>#REF!</v>
      </c>
      <c r="B86" s="658" t="e">
        <f t="shared" si="35"/>
        <v>#REF!</v>
      </c>
      <c r="C86" s="659">
        <f t="shared" si="35"/>
        <v>0</v>
      </c>
      <c r="D86" s="660">
        <f t="shared" si="35"/>
        <v>0</v>
      </c>
      <c r="E86" s="87"/>
      <c r="F86" s="87"/>
      <c r="G86" s="87"/>
      <c r="H86" s="41"/>
      <c r="I86" s="664" t="e">
        <f t="shared" ref="I86:O87" si="37">I32</f>
        <v>#REF!</v>
      </c>
      <c r="J86" s="665">
        <f t="shared" si="37"/>
        <v>0</v>
      </c>
      <c r="K86" s="665">
        <f t="shared" si="37"/>
        <v>0</v>
      </c>
      <c r="L86" s="665">
        <f t="shared" si="37"/>
        <v>0</v>
      </c>
      <c r="M86" s="665">
        <f t="shared" si="37"/>
        <v>0</v>
      </c>
      <c r="N86" s="665">
        <f t="shared" si="37"/>
        <v>0</v>
      </c>
      <c r="O86" s="666">
        <f t="shared" si="37"/>
        <v>0</v>
      </c>
    </row>
    <row r="87" spans="1:16" ht="12" customHeight="1">
      <c r="A87" s="210" t="e">
        <f t="shared" si="35"/>
        <v>#REF!</v>
      </c>
      <c r="B87" s="658">
        <f t="shared" si="35"/>
        <v>0</v>
      </c>
      <c r="C87" s="659">
        <f t="shared" si="35"/>
        <v>0</v>
      </c>
      <c r="D87" s="660">
        <f t="shared" si="35"/>
        <v>0</v>
      </c>
      <c r="E87" s="87">
        <f>SUM(E76:E86)</f>
        <v>15071</v>
      </c>
      <c r="F87" s="87">
        <f t="shared" ref="F87:G87" si="38">SUM(F76:F86)</f>
        <v>15071</v>
      </c>
      <c r="G87" s="87">
        <f t="shared" si="38"/>
        <v>15071</v>
      </c>
      <c r="H87" s="41"/>
      <c r="I87" s="667">
        <f t="shared" si="37"/>
        <v>0</v>
      </c>
      <c r="J87" s="668">
        <f t="shared" si="37"/>
        <v>0</v>
      </c>
      <c r="K87" s="668">
        <f t="shared" si="37"/>
        <v>0</v>
      </c>
      <c r="L87" s="668">
        <f t="shared" si="37"/>
        <v>0</v>
      </c>
      <c r="M87" s="668">
        <f t="shared" si="37"/>
        <v>0</v>
      </c>
      <c r="N87" s="668">
        <f t="shared" si="37"/>
        <v>0</v>
      </c>
      <c r="O87" s="669">
        <f t="shared" si="37"/>
        <v>0</v>
      </c>
    </row>
    <row r="88" spans="1:16" ht="12.75">
      <c r="A88" s="655" t="e">
        <f t="shared" si="35"/>
        <v>#REF!</v>
      </c>
      <c r="B88" s="656">
        <f t="shared" si="35"/>
        <v>0</v>
      </c>
      <c r="C88" s="656">
        <f t="shared" si="35"/>
        <v>0</v>
      </c>
      <c r="D88" s="656">
        <f t="shared" si="35"/>
        <v>0</v>
      </c>
      <c r="E88" s="656">
        <f>E34</f>
        <v>0</v>
      </c>
      <c r="F88" s="656">
        <f>F34</f>
        <v>0</v>
      </c>
      <c r="G88" s="657">
        <f>G34</f>
        <v>0</v>
      </c>
      <c r="H88" s="41"/>
      <c r="I88" s="13" t="e">
        <f>I34</f>
        <v>#REF!</v>
      </c>
      <c r="J88" s="14" t="e">
        <f t="shared" ref="J88:O88" si="39">B72-J82</f>
        <v>#REF!</v>
      </c>
      <c r="K88" s="14" t="e">
        <f t="shared" si="39"/>
        <v>#REF!</v>
      </c>
      <c r="L88" s="14" t="e">
        <f t="shared" si="39"/>
        <v>#REF!</v>
      </c>
      <c r="M88" s="14" t="e">
        <f t="shared" si="39"/>
        <v>#REF!</v>
      </c>
      <c r="N88" s="14" t="e">
        <f t="shared" si="39"/>
        <v>#REF!</v>
      </c>
      <c r="O88" s="14" t="e">
        <f t="shared" si="39"/>
        <v>#REF!</v>
      </c>
    </row>
    <row r="89" spans="1:16" ht="12.75">
      <c r="A89" s="82" t="e">
        <f t="shared" si="35"/>
        <v>#REF!</v>
      </c>
      <c r="B89" s="658" t="e">
        <f t="shared" si="35"/>
        <v>#REF!</v>
      </c>
      <c r="C89" s="659">
        <f t="shared" si="35"/>
        <v>0</v>
      </c>
      <c r="D89" s="660">
        <f t="shared" si="35"/>
        <v>0</v>
      </c>
      <c r="E89" s="29">
        <v>45164</v>
      </c>
      <c r="F89" s="29">
        <v>45164</v>
      </c>
      <c r="G89" s="29">
        <v>45164</v>
      </c>
      <c r="H89" s="41"/>
      <c r="I89" s="41"/>
      <c r="J89" s="41"/>
      <c r="K89" s="41"/>
      <c r="L89" s="12"/>
      <c r="M89" s="42"/>
    </row>
    <row r="90" spans="1:16" ht="12.75">
      <c r="A90" s="82" t="e">
        <f t="shared" si="35"/>
        <v>#REF!</v>
      </c>
      <c r="B90" s="658" t="e">
        <f t="shared" si="35"/>
        <v>#REF!</v>
      </c>
      <c r="C90" s="659">
        <f t="shared" si="35"/>
        <v>0</v>
      </c>
      <c r="D90" s="660">
        <f t="shared" si="35"/>
        <v>0</v>
      </c>
      <c r="E90" s="29">
        <v>7515</v>
      </c>
      <c r="F90" s="29">
        <v>7515</v>
      </c>
      <c r="G90" s="29">
        <v>7515</v>
      </c>
      <c r="H90" s="41"/>
    </row>
    <row r="91" spans="1:16" ht="12.75">
      <c r="A91" s="82" t="e">
        <f t="shared" si="35"/>
        <v>#REF!</v>
      </c>
      <c r="B91" s="658" t="e">
        <f t="shared" si="35"/>
        <v>#REF!</v>
      </c>
      <c r="C91" s="659">
        <f t="shared" si="35"/>
        <v>0</v>
      </c>
      <c r="D91" s="660">
        <f t="shared" si="35"/>
        <v>0</v>
      </c>
      <c r="E91" s="29">
        <v>22273</v>
      </c>
      <c r="F91" s="29">
        <v>22273</v>
      </c>
      <c r="G91" s="29">
        <v>22273</v>
      </c>
      <c r="H91" s="41"/>
      <c r="I91" s="165" t="e">
        <f>I37</f>
        <v>#REF!</v>
      </c>
      <c r="J91" s="719" t="e">
        <f>J37</f>
        <v>#REF!</v>
      </c>
      <c r="K91" s="720"/>
      <c r="L91" s="721"/>
      <c r="M91" s="87" t="e">
        <f>VLOOKUP($A67,#REF!,4,FALSE)</f>
        <v>#REF!</v>
      </c>
      <c r="N91" s="87" t="e">
        <f>VLOOKUP($A67,#REF!,5,FALSE)</f>
        <v>#REF!</v>
      </c>
      <c r="O91" s="87" t="e">
        <f>VLOOKUP($A67,#REF!,6,FALSE)</f>
        <v>#REF!</v>
      </c>
    </row>
    <row r="92" spans="1:16" ht="12.75">
      <c r="A92" s="82" t="e">
        <f t="shared" si="35"/>
        <v>#REF!</v>
      </c>
      <c r="B92" s="658" t="e">
        <f t="shared" si="35"/>
        <v>#REF!</v>
      </c>
      <c r="C92" s="659">
        <f t="shared" si="35"/>
        <v>0</v>
      </c>
      <c r="D92" s="660">
        <f t="shared" si="35"/>
        <v>0</v>
      </c>
      <c r="E92" s="29"/>
      <c r="F92" s="29"/>
      <c r="G92" s="29"/>
      <c r="H92" s="41"/>
      <c r="I92" s="222" t="e">
        <f>I38</f>
        <v>#REF!</v>
      </c>
      <c r="J92" s="719" t="e">
        <f>J38</f>
        <v>#REF!</v>
      </c>
      <c r="K92" s="720"/>
      <c r="L92" s="721"/>
      <c r="M92" s="86"/>
      <c r="N92" s="86"/>
      <c r="O92" s="90"/>
    </row>
    <row r="93" spans="1:16" ht="12.75">
      <c r="A93" s="82" t="e">
        <f t="shared" si="35"/>
        <v>#REF!</v>
      </c>
      <c r="B93" s="658" t="e">
        <f t="shared" si="35"/>
        <v>#REF!</v>
      </c>
      <c r="C93" s="659">
        <f t="shared" si="35"/>
        <v>0</v>
      </c>
      <c r="D93" s="660">
        <f t="shared" si="35"/>
        <v>0</v>
      </c>
      <c r="E93" s="29"/>
      <c r="F93" s="29"/>
      <c r="G93" s="29"/>
      <c r="H93" s="41"/>
      <c r="I93" s="219"/>
      <c r="J93" s="719" t="e">
        <f>J39</f>
        <v>#REF!</v>
      </c>
      <c r="K93" s="720"/>
      <c r="L93" s="721"/>
      <c r="M93" s="86"/>
      <c r="N93" s="86"/>
      <c r="O93" s="90"/>
    </row>
    <row r="94" spans="1:16" ht="12.75">
      <c r="A94" s="82" t="e">
        <f t="shared" si="35"/>
        <v>#REF!</v>
      </c>
      <c r="B94" s="658" t="e">
        <f t="shared" si="35"/>
        <v>#REF!</v>
      </c>
      <c r="C94" s="659">
        <f t="shared" si="35"/>
        <v>0</v>
      </c>
      <c r="D94" s="660">
        <f t="shared" si="35"/>
        <v>0</v>
      </c>
      <c r="E94" s="29"/>
      <c r="F94" s="29"/>
      <c r="G94" s="29"/>
      <c r="H94" s="41"/>
      <c r="I94" s="219"/>
      <c r="J94" s="719" t="e">
        <f>J40</f>
        <v>#REF!</v>
      </c>
      <c r="K94" s="720"/>
      <c r="L94" s="721"/>
      <c r="M94" s="86"/>
      <c r="N94" s="86"/>
      <c r="O94" s="90"/>
    </row>
    <row r="95" spans="1:16" ht="12.75">
      <c r="A95" s="82" t="e">
        <f t="shared" si="35"/>
        <v>#REF!</v>
      </c>
      <c r="B95" s="658" t="e">
        <f t="shared" si="35"/>
        <v>#REF!</v>
      </c>
      <c r="C95" s="659">
        <f t="shared" si="35"/>
        <v>0</v>
      </c>
      <c r="D95" s="660">
        <f t="shared" si="35"/>
        <v>0</v>
      </c>
      <c r="E95" s="29"/>
      <c r="F95" s="29"/>
      <c r="G95" s="29"/>
      <c r="H95" s="41"/>
      <c r="I95" s="219"/>
      <c r="J95" s="715"/>
      <c r="K95" s="715"/>
      <c r="L95" s="715"/>
      <c r="M95" s="227" t="e">
        <f>IF(SUM(M92:M94)=M91,"OK","STOP")</f>
        <v>#REF!</v>
      </c>
      <c r="N95" s="227" t="e">
        <f>IF(SUM(N92:N94)=N91,"OK","STOP")</f>
        <v>#REF!</v>
      </c>
      <c r="O95" s="227" t="e">
        <f>IF(SUM(O92:O94)=O91,"OK","STOP")</f>
        <v>#REF!</v>
      </c>
      <c r="P95" s="62"/>
    </row>
    <row r="96" spans="1:16" ht="12.75">
      <c r="A96" s="439" t="e">
        <f t="shared" si="35"/>
        <v>#REF!</v>
      </c>
      <c r="B96" s="685" t="e">
        <f t="shared" si="35"/>
        <v>#REF!</v>
      </c>
      <c r="C96" s="686">
        <f t="shared" si="35"/>
        <v>0</v>
      </c>
      <c r="D96" s="687">
        <f t="shared" si="35"/>
        <v>0</v>
      </c>
      <c r="E96" s="87"/>
      <c r="F96" s="87"/>
      <c r="G96" s="87"/>
      <c r="H96" s="41"/>
      <c r="I96" s="270" t="e">
        <f>I43</f>
        <v>#REF!</v>
      </c>
      <c r="J96" s="8"/>
      <c r="K96" s="8"/>
      <c r="L96" s="8"/>
      <c r="M96" s="8"/>
      <c r="N96" s="8"/>
      <c r="O96" s="8"/>
    </row>
    <row r="97" spans="1:15" ht="12.75">
      <c r="A97" s="82" t="e">
        <f t="shared" si="35"/>
        <v>#REF!</v>
      </c>
      <c r="B97" s="658" t="e">
        <f t="shared" si="35"/>
        <v>#REF!</v>
      </c>
      <c r="C97" s="659">
        <f t="shared" si="35"/>
        <v>0</v>
      </c>
      <c r="D97" s="660">
        <f t="shared" si="35"/>
        <v>0</v>
      </c>
      <c r="E97" s="29"/>
      <c r="F97" s="29"/>
      <c r="G97" s="29"/>
      <c r="H97" s="41"/>
      <c r="I97" s="268">
        <f>M70</f>
        <v>2021</v>
      </c>
      <c r="J97" s="700"/>
      <c r="K97" s="701"/>
      <c r="L97" s="701"/>
      <c r="M97" s="701"/>
      <c r="N97" s="701"/>
      <c r="O97" s="702"/>
    </row>
    <row r="98" spans="1:15" ht="12.75">
      <c r="A98" s="82" t="e">
        <f t="shared" si="35"/>
        <v>#REF!</v>
      </c>
      <c r="B98" s="688" t="e">
        <f t="shared" si="35"/>
        <v>#REF!</v>
      </c>
      <c r="C98" s="689">
        <f t="shared" si="35"/>
        <v>0</v>
      </c>
      <c r="D98" s="690">
        <f t="shared" si="35"/>
        <v>0</v>
      </c>
      <c r="E98" s="29"/>
      <c r="F98" s="29"/>
      <c r="G98" s="29"/>
      <c r="H98" s="41"/>
      <c r="I98" s="269"/>
      <c r="J98" s="703"/>
      <c r="K98" s="704"/>
      <c r="L98" s="704"/>
      <c r="M98" s="704"/>
      <c r="N98" s="704"/>
      <c r="O98" s="705"/>
    </row>
    <row r="99" spans="1:15" ht="12.75">
      <c r="A99" s="165" t="e">
        <f>A45</f>
        <v>#REF!</v>
      </c>
      <c r="B99" s="658" t="e">
        <f>B45</f>
        <v>#REF!</v>
      </c>
      <c r="C99" s="659">
        <f>C45</f>
        <v>0</v>
      </c>
      <c r="D99" s="281" t="str">
        <f>IF(OR(E99&lt;0,F99&lt;0,G99&lt;0),"STOP","OK!")</f>
        <v>OK!</v>
      </c>
      <c r="E99" s="88">
        <f>-E87+E72-(SUM(E89:E98))</f>
        <v>0</v>
      </c>
      <c r="F99" s="212">
        <f t="shared" ref="F99:G99" si="40">-F87+F72-(SUM(F89:F98))</f>
        <v>0</v>
      </c>
      <c r="G99" s="212">
        <f t="shared" si="40"/>
        <v>0</v>
      </c>
      <c r="H99" s="41"/>
      <c r="I99" s="268">
        <f>N70</f>
        <v>2022</v>
      </c>
      <c r="J99" s="700"/>
      <c r="K99" s="701"/>
      <c r="L99" s="701"/>
      <c r="M99" s="701"/>
      <c r="N99" s="701"/>
      <c r="O99" s="702"/>
    </row>
    <row r="100" spans="1:15" ht="12.75">
      <c r="A100" s="82" t="e">
        <f>A46</f>
        <v>#REF!</v>
      </c>
      <c r="B100" s="691"/>
      <c r="C100" s="692"/>
      <c r="D100" s="693"/>
      <c r="E100" s="87">
        <f>SUM(E89:E99)</f>
        <v>74952</v>
      </c>
      <c r="F100" s="87">
        <f t="shared" ref="F100:G100" si="41">SUM(F89:F99)</f>
        <v>74952</v>
      </c>
      <c r="G100" s="87">
        <f t="shared" si="41"/>
        <v>74952</v>
      </c>
      <c r="H100" s="41"/>
      <c r="I100" s="269"/>
      <c r="J100" s="706"/>
      <c r="K100" s="707"/>
      <c r="L100" s="707"/>
      <c r="M100" s="707"/>
      <c r="N100" s="707"/>
      <c r="O100" s="708"/>
    </row>
    <row r="101" spans="1:15" ht="12.75">
      <c r="A101" s="83"/>
      <c r="B101" s="129"/>
      <c r="C101" s="84"/>
      <c r="D101" s="84"/>
      <c r="E101" s="8"/>
      <c r="F101" s="8"/>
      <c r="G101" s="91"/>
      <c r="H101" s="41"/>
      <c r="I101" s="268">
        <f>O70</f>
        <v>2023</v>
      </c>
      <c r="J101" s="700"/>
      <c r="K101" s="701"/>
      <c r="L101" s="701"/>
      <c r="M101" s="701"/>
      <c r="N101" s="701"/>
      <c r="O101" s="702"/>
    </row>
    <row r="102" spans="1:15" ht="12.75">
      <c r="A102" s="95" t="e">
        <f>A48</f>
        <v>#REF!</v>
      </c>
      <c r="B102" s="26" t="e">
        <f>B72</f>
        <v>#REF!</v>
      </c>
      <c r="C102" s="26" t="e">
        <f t="shared" ref="C102:D102" si="42">C72</f>
        <v>#REF!</v>
      </c>
      <c r="D102" s="26" t="e">
        <f t="shared" si="42"/>
        <v>#REF!</v>
      </c>
      <c r="E102" s="87">
        <f>E87+E100</f>
        <v>90023</v>
      </c>
      <c r="F102" s="87">
        <f>F87+F100</f>
        <v>90023</v>
      </c>
      <c r="G102" s="87">
        <f t="shared" ref="G102" si="43">G87+G100</f>
        <v>90023</v>
      </c>
      <c r="H102" s="41"/>
      <c r="I102" s="269"/>
      <c r="J102" s="706"/>
      <c r="K102" s="707"/>
      <c r="L102" s="707"/>
      <c r="M102" s="707"/>
      <c r="N102" s="707"/>
      <c r="O102" s="708"/>
    </row>
    <row r="105" spans="1:15" ht="17.25" customHeight="1">
      <c r="A105" s="132" t="e">
        <f t="shared" ref="A105:O105" si="44">A66</f>
        <v>#REF!</v>
      </c>
      <c r="B105" s="654" t="e">
        <f t="shared" si="44"/>
        <v>#REF!</v>
      </c>
      <c r="C105" s="654">
        <f t="shared" si="44"/>
        <v>0</v>
      </c>
      <c r="D105" s="654">
        <f t="shared" si="44"/>
        <v>0</v>
      </c>
      <c r="E105" s="654">
        <f t="shared" si="44"/>
        <v>0</v>
      </c>
      <c r="F105" s="654">
        <f t="shared" si="44"/>
        <v>0</v>
      </c>
      <c r="G105" s="654">
        <f t="shared" si="44"/>
        <v>0</v>
      </c>
      <c r="H105" s="654">
        <f t="shared" si="44"/>
        <v>0</v>
      </c>
      <c r="I105" s="654">
        <f t="shared" si="44"/>
        <v>0</v>
      </c>
      <c r="J105" s="654">
        <f t="shared" si="44"/>
        <v>0</v>
      </c>
      <c r="K105" s="654">
        <f t="shared" si="44"/>
        <v>0</v>
      </c>
      <c r="L105" s="654">
        <f t="shared" si="44"/>
        <v>0</v>
      </c>
      <c r="M105" s="654">
        <f t="shared" si="44"/>
        <v>0</v>
      </c>
      <c r="N105" s="654">
        <f t="shared" si="44"/>
        <v>0</v>
      </c>
      <c r="O105" s="654">
        <f t="shared" si="44"/>
        <v>0</v>
      </c>
    </row>
    <row r="106" spans="1:15" ht="17.25" customHeight="1">
      <c r="A106" s="185" t="e">
        <f>A7</f>
        <v>#REF!</v>
      </c>
      <c r="B106" s="654" t="e">
        <f>C7</f>
        <v>#REF!</v>
      </c>
      <c r="C106" s="654" t="e">
        <f>#REF!</f>
        <v>#REF!</v>
      </c>
      <c r="D106" s="654" t="e">
        <f>#REF!</f>
        <v>#REF!</v>
      </c>
      <c r="E106" s="654" t="e">
        <f>#REF!</f>
        <v>#REF!</v>
      </c>
      <c r="F106" s="654" t="e">
        <f>#REF!</f>
        <v>#REF!</v>
      </c>
      <c r="G106" s="654" t="e">
        <f>#REF!</f>
        <v>#REF!</v>
      </c>
      <c r="H106" s="654" t="e">
        <f>#REF!</f>
        <v>#REF!</v>
      </c>
      <c r="I106" s="654" t="e">
        <f>#REF!</f>
        <v>#REF!</v>
      </c>
      <c r="J106" s="654" t="e">
        <f>#REF!</f>
        <v>#REF!</v>
      </c>
      <c r="K106" s="654" t="e">
        <f>#REF!</f>
        <v>#REF!</v>
      </c>
      <c r="L106" s="654" t="e">
        <f>#REF!</f>
        <v>#REF!</v>
      </c>
      <c r="M106" s="654" t="e">
        <f>#REF!</f>
        <v>#REF!</v>
      </c>
      <c r="N106" s="654" t="e">
        <f>#REF!</f>
        <v>#REF!</v>
      </c>
      <c r="O106" s="654" t="e">
        <f>#REF!</f>
        <v>#REF!</v>
      </c>
    </row>
    <row r="107" spans="1:15" ht="17.25" customHeight="1">
      <c r="A107" s="185" t="e">
        <f>#REF!</f>
        <v>#REF!</v>
      </c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2"/>
    </row>
    <row r="108" spans="1:15" ht="24.75" customHeight="1">
      <c r="A108" s="681" t="e">
        <f t="shared" ref="A108:G108" si="45">A69</f>
        <v>#REF!</v>
      </c>
      <c r="B108" s="682">
        <f t="shared" si="45"/>
        <v>0</v>
      </c>
      <c r="C108" s="682">
        <f t="shared" si="45"/>
        <v>0</v>
      </c>
      <c r="D108" s="682">
        <f t="shared" si="45"/>
        <v>0</v>
      </c>
      <c r="E108" s="682">
        <f t="shared" si="45"/>
        <v>0</v>
      </c>
      <c r="F108" s="682">
        <f t="shared" si="45"/>
        <v>0</v>
      </c>
      <c r="G108" s="683">
        <f t="shared" si="45"/>
        <v>0</v>
      </c>
      <c r="H108" s="89"/>
      <c r="I108" s="684" t="e">
        <f t="shared" ref="I108:O108" si="46">I69</f>
        <v>#REF!</v>
      </c>
      <c r="J108" s="682">
        <f t="shared" si="46"/>
        <v>0</v>
      </c>
      <c r="K108" s="682">
        <f t="shared" si="46"/>
        <v>0</v>
      </c>
      <c r="L108" s="682">
        <f t="shared" si="46"/>
        <v>0</v>
      </c>
      <c r="M108" s="682">
        <f t="shared" si="46"/>
        <v>0</v>
      </c>
      <c r="N108" s="682">
        <f t="shared" si="46"/>
        <v>0</v>
      </c>
      <c r="O108" s="683">
        <f t="shared" si="46"/>
        <v>0</v>
      </c>
    </row>
    <row r="109" spans="1:15" ht="21" customHeight="1">
      <c r="A109" s="130"/>
      <c r="B109" s="266">
        <f t="shared" ref="B109:G109" si="47">B70</f>
        <v>2018</v>
      </c>
      <c r="C109" s="266">
        <f t="shared" si="47"/>
        <v>2019</v>
      </c>
      <c r="D109" s="266">
        <f t="shared" si="47"/>
        <v>2020</v>
      </c>
      <c r="E109" s="164">
        <f t="shared" si="47"/>
        <v>2021</v>
      </c>
      <c r="F109" s="164">
        <f t="shared" si="47"/>
        <v>2022</v>
      </c>
      <c r="G109" s="164">
        <f t="shared" si="47"/>
        <v>2023</v>
      </c>
      <c r="H109" s="131"/>
      <c r="I109" s="263"/>
      <c r="J109" s="266">
        <f t="shared" ref="J109:O109" si="48">J70</f>
        <v>2018</v>
      </c>
      <c r="K109" s="266">
        <f t="shared" si="48"/>
        <v>2019</v>
      </c>
      <c r="L109" s="266">
        <f t="shared" si="48"/>
        <v>2020</v>
      </c>
      <c r="M109" s="164">
        <f t="shared" si="48"/>
        <v>2021</v>
      </c>
      <c r="N109" s="164">
        <f t="shared" si="48"/>
        <v>2022</v>
      </c>
      <c r="O109" s="164">
        <f t="shared" si="48"/>
        <v>2023</v>
      </c>
    </row>
    <row r="110" spans="1:15" ht="12.75">
      <c r="A110" s="272"/>
      <c r="B110" s="242"/>
      <c r="C110" s="274"/>
      <c r="D110" s="275"/>
      <c r="E110" s="232"/>
      <c r="F110" s="232"/>
      <c r="G110" s="233"/>
      <c r="H110" s="89"/>
      <c r="I110" s="272"/>
      <c r="J110" s="273"/>
      <c r="K110" s="230"/>
      <c r="L110" s="231"/>
      <c r="M110" s="232"/>
      <c r="N110" s="232"/>
      <c r="O110" s="233"/>
    </row>
    <row r="111" spans="1:15" ht="12.75">
      <c r="A111" s="95" t="e">
        <f>A72</f>
        <v>#REF!</v>
      </c>
      <c r="B111" s="26" t="e">
        <f>VLOOKUP(A106,'(C1) Shpenzimet vitet e kaluara'!A$9:O$177,5,FALSE)</f>
        <v>#REF!</v>
      </c>
      <c r="C111" s="26" t="e">
        <f>VLOOKUP(A106,'(C1) Shpenzimet vitet e kaluara'!A$9:O$177,9,FALSE)</f>
        <v>#REF!</v>
      </c>
      <c r="D111" s="26" t="e">
        <f>VLOOKUP(A106,'(C1) Shpenzimet vitet e kaluara'!A$9:O$177,13,FALSE)</f>
        <v>#REF!</v>
      </c>
      <c r="E111" s="29"/>
      <c r="F111" s="29"/>
      <c r="G111" s="29"/>
      <c r="H111" s="89"/>
      <c r="I111" s="655" t="e">
        <f>I72</f>
        <v>#REF!</v>
      </c>
      <c r="J111" s="656"/>
      <c r="K111" s="656"/>
      <c r="L111" s="656"/>
      <c r="M111" s="656"/>
      <c r="N111" s="656"/>
      <c r="O111" s="657"/>
    </row>
    <row r="112" spans="1:15" ht="12.75">
      <c r="A112" s="83"/>
      <c r="B112" s="129"/>
      <c r="C112" s="84"/>
      <c r="D112" s="84"/>
      <c r="E112" s="8"/>
      <c r="F112" s="8"/>
      <c r="G112" s="91"/>
      <c r="H112" s="8"/>
      <c r="I112" s="95" t="e">
        <f>I73</f>
        <v>#REF!</v>
      </c>
      <c r="J112" s="27" t="e">
        <f>VLOOKUP($A106,'(C1) Shpenzimet vitet e kaluara'!$A$9:$O$177,6,FALSE)</f>
        <v>#REF!</v>
      </c>
      <c r="K112" s="27" t="e">
        <f>VLOOKUP($A106,'(C1) Shpenzimet vitet e kaluara'!$A$9:$O$177,10,FALSE)</f>
        <v>#REF!</v>
      </c>
      <c r="L112" s="27" t="e">
        <f>VLOOKUP($A106,'(C1) Shpenzimet vitet e kaluara'!$A$9:$O$177,14,FALSE)</f>
        <v>#REF!</v>
      </c>
      <c r="M112" s="29"/>
      <c r="N112" s="29"/>
      <c r="O112" s="29"/>
    </row>
    <row r="113" spans="1:15" ht="12.75">
      <c r="A113" s="661" t="e">
        <f t="shared" ref="A113:G114" si="49">A74</f>
        <v>#REF!</v>
      </c>
      <c r="B113" s="662">
        <f t="shared" si="49"/>
        <v>0</v>
      </c>
      <c r="C113" s="662">
        <f t="shared" si="49"/>
        <v>0</v>
      </c>
      <c r="D113" s="662">
        <f t="shared" si="49"/>
        <v>0</v>
      </c>
      <c r="E113" s="662">
        <f t="shared" si="49"/>
        <v>0</v>
      </c>
      <c r="F113" s="662">
        <f t="shared" si="49"/>
        <v>0</v>
      </c>
      <c r="G113" s="663">
        <f t="shared" si="49"/>
        <v>0</v>
      </c>
      <c r="H113" s="8"/>
    </row>
    <row r="114" spans="1:15" ht="12.75">
      <c r="A114" s="655" t="e">
        <f t="shared" si="49"/>
        <v>#REF!</v>
      </c>
      <c r="B114" s="656">
        <f t="shared" si="49"/>
        <v>0</v>
      </c>
      <c r="C114" s="656">
        <f t="shared" si="49"/>
        <v>0</v>
      </c>
      <c r="D114" s="656">
        <f t="shared" si="49"/>
        <v>0</v>
      </c>
      <c r="E114" s="656">
        <f t="shared" si="49"/>
        <v>0</v>
      </c>
      <c r="F114" s="656">
        <f t="shared" si="49"/>
        <v>0</v>
      </c>
      <c r="G114" s="657">
        <f t="shared" si="49"/>
        <v>0</v>
      </c>
      <c r="H114" s="23"/>
      <c r="I114" s="655" t="e">
        <f t="shared" ref="I114:I119" si="50">I75</f>
        <v>#REF!</v>
      </c>
      <c r="J114" s="656"/>
      <c r="K114" s="656"/>
      <c r="L114" s="656"/>
      <c r="M114" s="656"/>
      <c r="N114" s="656"/>
      <c r="O114" s="657"/>
    </row>
    <row r="115" spans="1:15" ht="12.75">
      <c r="A115" s="82" t="e">
        <f t="shared" ref="A115:D137" si="51">A76</f>
        <v>#REF!</v>
      </c>
      <c r="B115" s="658" t="e">
        <f t="shared" si="51"/>
        <v>#REF!</v>
      </c>
      <c r="C115" s="659">
        <f t="shared" si="51"/>
        <v>0</v>
      </c>
      <c r="D115" s="660">
        <f t="shared" si="51"/>
        <v>0</v>
      </c>
      <c r="E115" s="87"/>
      <c r="F115" s="87"/>
      <c r="G115" s="87"/>
      <c r="H115" s="23"/>
      <c r="I115" s="241" t="e">
        <f t="shared" si="50"/>
        <v>#REF!</v>
      </c>
      <c r="J115" s="238"/>
      <c r="K115" s="240"/>
      <c r="L115" s="239"/>
      <c r="M115" s="86"/>
      <c r="N115" s="86"/>
      <c r="O115" s="90"/>
    </row>
    <row r="116" spans="1:15" ht="12.75">
      <c r="A116" s="82" t="e">
        <f t="shared" si="51"/>
        <v>#REF!</v>
      </c>
      <c r="B116" s="658" t="e">
        <f t="shared" si="51"/>
        <v>#REF!</v>
      </c>
      <c r="C116" s="659">
        <f t="shared" si="51"/>
        <v>0</v>
      </c>
      <c r="D116" s="660">
        <f t="shared" si="51"/>
        <v>0</v>
      </c>
      <c r="E116" s="87"/>
      <c r="F116" s="87"/>
      <c r="G116" s="87"/>
      <c r="H116" s="23"/>
      <c r="I116" s="241" t="e">
        <f t="shared" si="50"/>
        <v>#REF!</v>
      </c>
      <c r="J116" s="238"/>
      <c r="K116" s="240"/>
      <c r="L116" s="239"/>
      <c r="M116" s="86"/>
      <c r="N116" s="86"/>
      <c r="O116" s="90"/>
    </row>
    <row r="117" spans="1:15" ht="12.75">
      <c r="A117" s="82" t="e">
        <f t="shared" si="51"/>
        <v>#REF!</v>
      </c>
      <c r="B117" s="658" t="e">
        <f t="shared" si="51"/>
        <v>#REF!</v>
      </c>
      <c r="C117" s="659">
        <f t="shared" si="51"/>
        <v>0</v>
      </c>
      <c r="D117" s="660">
        <f t="shared" si="51"/>
        <v>0</v>
      </c>
      <c r="E117" s="87"/>
      <c r="F117" s="87"/>
      <c r="G117" s="87"/>
      <c r="H117" s="41"/>
      <c r="I117" s="241" t="e">
        <f t="shared" si="50"/>
        <v>#REF!</v>
      </c>
      <c r="J117" s="238"/>
      <c r="K117" s="240"/>
      <c r="L117" s="239"/>
      <c r="M117" s="206" t="e">
        <f>VLOOKUP($A106,#REF!,4,FALSE)</f>
        <v>#REF!</v>
      </c>
      <c r="N117" s="342" t="e">
        <f>VLOOKUP($A106,#REF!,5,FALSE)</f>
        <v>#REF!</v>
      </c>
      <c r="O117" s="342" t="e">
        <f>VLOOKUP($A106,#REF!,6,FALSE)</f>
        <v>#REF!</v>
      </c>
    </row>
    <row r="118" spans="1:15" ht="12.75">
      <c r="A118" s="82" t="e">
        <f t="shared" si="51"/>
        <v>#REF!</v>
      </c>
      <c r="B118" s="658" t="e">
        <f t="shared" si="51"/>
        <v>#REF!</v>
      </c>
      <c r="C118" s="659">
        <f t="shared" si="51"/>
        <v>0</v>
      </c>
      <c r="D118" s="660">
        <f t="shared" si="51"/>
        <v>0</v>
      </c>
      <c r="E118" s="87"/>
      <c r="F118" s="87"/>
      <c r="G118" s="87"/>
      <c r="H118" s="6"/>
      <c r="I118" s="241" t="e">
        <f t="shared" si="50"/>
        <v>#REF!</v>
      </c>
      <c r="J118" s="238"/>
      <c r="K118" s="240"/>
      <c r="L118" s="239"/>
      <c r="M118" s="86"/>
      <c r="N118" s="86"/>
      <c r="O118" s="90"/>
    </row>
    <row r="119" spans="1:15" ht="12.75">
      <c r="A119" s="82" t="e">
        <f t="shared" si="51"/>
        <v>#REF!</v>
      </c>
      <c r="B119" s="658" t="e">
        <f t="shared" si="51"/>
        <v>#REF!</v>
      </c>
      <c r="C119" s="659">
        <f t="shared" si="51"/>
        <v>0</v>
      </c>
      <c r="D119" s="660">
        <f t="shared" si="51"/>
        <v>0</v>
      </c>
      <c r="E119" s="87"/>
      <c r="F119" s="87"/>
      <c r="G119" s="87"/>
      <c r="H119" s="41"/>
      <c r="I119" s="241" t="e">
        <f t="shared" si="50"/>
        <v>#REF!</v>
      </c>
      <c r="J119" s="27" t="e">
        <f>VLOOKUP($A106,'(C1) Shpenzimet vitet e kaluara'!$A$9:$O$177,7,FALSE)</f>
        <v>#REF!</v>
      </c>
      <c r="K119" s="27" t="e">
        <f>VLOOKUP($A106,'(C1) Shpenzimet vitet e kaluara'!$A$9:$O$177,11,FALSE)</f>
        <v>#REF!</v>
      </c>
      <c r="L119" s="27" t="e">
        <f>VLOOKUP($A106,'(C1) Shpenzimet vitet e kaluara'!$A$9:$O$177,15,FALSE)</f>
        <v>#REF!</v>
      </c>
      <c r="M119" s="87" t="e">
        <f>SUM(M115:M118)</f>
        <v>#REF!</v>
      </c>
      <c r="N119" s="87" t="e">
        <f t="shared" ref="N119" si="52">SUM(N115:N118)</f>
        <v>#REF!</v>
      </c>
      <c r="O119" s="87" t="e">
        <f t="shared" ref="O119" si="53">SUM(O115:O118)</f>
        <v>#REF!</v>
      </c>
    </row>
    <row r="120" spans="1:15" ht="12.75">
      <c r="A120" s="82" t="e">
        <f t="shared" si="51"/>
        <v>#REF!</v>
      </c>
      <c r="B120" s="658" t="e">
        <f t="shared" si="51"/>
        <v>#REF!</v>
      </c>
      <c r="C120" s="659">
        <f t="shared" si="51"/>
        <v>0</v>
      </c>
      <c r="D120" s="660">
        <f t="shared" si="51"/>
        <v>0</v>
      </c>
      <c r="E120" s="87"/>
      <c r="F120" s="87"/>
      <c r="G120" s="87"/>
      <c r="H120" s="41"/>
    </row>
    <row r="121" spans="1:15" ht="12.75">
      <c r="A121" s="82" t="e">
        <f t="shared" si="51"/>
        <v>#REF!</v>
      </c>
      <c r="B121" s="658" t="e">
        <f t="shared" si="51"/>
        <v>#REF!</v>
      </c>
      <c r="C121" s="659">
        <f t="shared" si="51"/>
        <v>0</v>
      </c>
      <c r="D121" s="660">
        <f t="shared" si="51"/>
        <v>0</v>
      </c>
      <c r="E121" s="87"/>
      <c r="F121" s="87"/>
      <c r="G121" s="87"/>
      <c r="H121" s="41"/>
      <c r="I121" s="95" t="e">
        <f>I82</f>
        <v>#REF!</v>
      </c>
      <c r="J121" s="26" t="e">
        <f>J112+J119</f>
        <v>#REF!</v>
      </c>
      <c r="K121" s="26" t="e">
        <f>K112+K119</f>
        <v>#REF!</v>
      </c>
      <c r="L121" s="26" t="e">
        <f>L112+L119</f>
        <v>#REF!</v>
      </c>
      <c r="M121" s="87" t="e">
        <f>M119+M112</f>
        <v>#REF!</v>
      </c>
      <c r="N121" s="87" t="e">
        <f>N119+N112</f>
        <v>#REF!</v>
      </c>
      <c r="O121" s="87" t="e">
        <f>O119+O112</f>
        <v>#REF!</v>
      </c>
    </row>
    <row r="122" spans="1:15" ht="12.75">
      <c r="A122" s="82" t="e">
        <f t="shared" si="51"/>
        <v>#REF!</v>
      </c>
      <c r="B122" s="658" t="e">
        <f t="shared" si="51"/>
        <v>#REF!</v>
      </c>
      <c r="C122" s="659">
        <f t="shared" si="51"/>
        <v>0</v>
      </c>
      <c r="D122" s="660">
        <f t="shared" si="51"/>
        <v>0</v>
      </c>
      <c r="E122" s="29"/>
      <c r="F122" s="29"/>
      <c r="G122" s="29"/>
      <c r="H122" s="41"/>
    </row>
    <row r="123" spans="1:15" ht="12.75">
      <c r="A123" s="82" t="e">
        <f t="shared" si="51"/>
        <v>#REF!</v>
      </c>
      <c r="B123" s="658" t="e">
        <f t="shared" si="51"/>
        <v>#REF!</v>
      </c>
      <c r="C123" s="659">
        <f t="shared" si="51"/>
        <v>0</v>
      </c>
      <c r="D123" s="660">
        <f t="shared" si="51"/>
        <v>0</v>
      </c>
      <c r="E123" s="87"/>
      <c r="F123" s="87"/>
      <c r="G123" s="87"/>
      <c r="H123" s="41"/>
    </row>
    <row r="124" spans="1:15" ht="12.75">
      <c r="A124" s="82" t="e">
        <f t="shared" si="51"/>
        <v>#REF!</v>
      </c>
      <c r="B124" s="658" t="e">
        <f t="shared" si="51"/>
        <v>#REF!</v>
      </c>
      <c r="C124" s="659">
        <f t="shared" si="51"/>
        <v>0</v>
      </c>
      <c r="D124" s="660">
        <f t="shared" si="51"/>
        <v>0</v>
      </c>
      <c r="E124" s="87"/>
      <c r="F124" s="87"/>
      <c r="G124" s="87"/>
      <c r="H124" s="41"/>
    </row>
    <row r="125" spans="1:15" ht="12.75">
      <c r="A125" s="82" t="e">
        <f t="shared" si="51"/>
        <v>#REF!</v>
      </c>
      <c r="B125" s="658" t="e">
        <f t="shared" si="51"/>
        <v>#REF!</v>
      </c>
      <c r="C125" s="659">
        <f t="shared" si="51"/>
        <v>0</v>
      </c>
      <c r="D125" s="660">
        <f t="shared" si="51"/>
        <v>0</v>
      </c>
      <c r="E125" s="87"/>
      <c r="F125" s="87"/>
      <c r="G125" s="87"/>
      <c r="H125" s="41"/>
      <c r="I125" s="664" t="e">
        <f t="shared" ref="I125:O126" si="54">I86</f>
        <v>#REF!</v>
      </c>
      <c r="J125" s="665">
        <f t="shared" si="54"/>
        <v>0</v>
      </c>
      <c r="K125" s="665">
        <f t="shared" si="54"/>
        <v>0</v>
      </c>
      <c r="L125" s="665">
        <f t="shared" si="54"/>
        <v>0</v>
      </c>
      <c r="M125" s="665">
        <f t="shared" si="54"/>
        <v>0</v>
      </c>
      <c r="N125" s="665">
        <f t="shared" si="54"/>
        <v>0</v>
      </c>
      <c r="O125" s="666">
        <f t="shared" si="54"/>
        <v>0</v>
      </c>
    </row>
    <row r="126" spans="1:15" ht="12.75" customHeight="1">
      <c r="A126" s="210" t="e">
        <f t="shared" si="51"/>
        <v>#REF!</v>
      </c>
      <c r="B126" s="658">
        <f t="shared" si="51"/>
        <v>0</v>
      </c>
      <c r="C126" s="659">
        <f t="shared" si="51"/>
        <v>0</v>
      </c>
      <c r="D126" s="660">
        <f t="shared" si="51"/>
        <v>0</v>
      </c>
      <c r="E126" s="87">
        <f>SUM(E115:E125)</f>
        <v>0</v>
      </c>
      <c r="F126" s="87">
        <f t="shared" ref="F126" si="55">SUM(F115:F125)</f>
        <v>0</v>
      </c>
      <c r="G126" s="87">
        <f t="shared" ref="G126" si="56">SUM(G115:G125)</f>
        <v>0</v>
      </c>
      <c r="H126" s="41"/>
      <c r="I126" s="667">
        <f t="shared" si="54"/>
        <v>0</v>
      </c>
      <c r="J126" s="668">
        <f t="shared" si="54"/>
        <v>0</v>
      </c>
      <c r="K126" s="668">
        <f t="shared" si="54"/>
        <v>0</v>
      </c>
      <c r="L126" s="668">
        <f t="shared" si="54"/>
        <v>0</v>
      </c>
      <c r="M126" s="668">
        <f t="shared" si="54"/>
        <v>0</v>
      </c>
      <c r="N126" s="668">
        <f t="shared" si="54"/>
        <v>0</v>
      </c>
      <c r="O126" s="669">
        <f t="shared" si="54"/>
        <v>0</v>
      </c>
    </row>
    <row r="127" spans="1:15" ht="12.75">
      <c r="A127" s="655" t="e">
        <f t="shared" si="51"/>
        <v>#REF!</v>
      </c>
      <c r="B127" s="656">
        <f t="shared" si="51"/>
        <v>0</v>
      </c>
      <c r="C127" s="656">
        <f t="shared" si="51"/>
        <v>0</v>
      </c>
      <c r="D127" s="656">
        <f t="shared" si="51"/>
        <v>0</v>
      </c>
      <c r="E127" s="656">
        <f>E88</f>
        <v>0</v>
      </c>
      <c r="F127" s="656">
        <f>F88</f>
        <v>0</v>
      </c>
      <c r="G127" s="657">
        <f>G88</f>
        <v>0</v>
      </c>
      <c r="H127" s="41"/>
      <c r="I127" s="13" t="e">
        <f>I88</f>
        <v>#REF!</v>
      </c>
      <c r="J127" s="14" t="e">
        <f t="shared" ref="J127:O127" si="57">B111-J121</f>
        <v>#REF!</v>
      </c>
      <c r="K127" s="14" t="e">
        <f t="shared" si="57"/>
        <v>#REF!</v>
      </c>
      <c r="L127" s="14" t="e">
        <f t="shared" si="57"/>
        <v>#REF!</v>
      </c>
      <c r="M127" s="14" t="e">
        <f t="shared" si="57"/>
        <v>#REF!</v>
      </c>
      <c r="N127" s="14" t="e">
        <f t="shared" si="57"/>
        <v>#REF!</v>
      </c>
      <c r="O127" s="14" t="e">
        <f t="shared" si="57"/>
        <v>#REF!</v>
      </c>
    </row>
    <row r="128" spans="1:15" ht="12.75">
      <c r="A128" s="82" t="e">
        <f t="shared" si="51"/>
        <v>#REF!</v>
      </c>
      <c r="B128" s="658" t="e">
        <f t="shared" si="51"/>
        <v>#REF!</v>
      </c>
      <c r="C128" s="659">
        <f t="shared" si="51"/>
        <v>0</v>
      </c>
      <c r="D128" s="660">
        <f t="shared" si="51"/>
        <v>0</v>
      </c>
      <c r="E128" s="29"/>
      <c r="F128" s="29"/>
      <c r="G128" s="29"/>
      <c r="H128" s="41"/>
      <c r="I128" s="41"/>
      <c r="J128" s="41"/>
      <c r="K128" s="41"/>
      <c r="L128" s="12"/>
      <c r="M128" s="42"/>
    </row>
    <row r="129" spans="1:15" ht="12.75">
      <c r="A129" s="82" t="e">
        <f t="shared" si="51"/>
        <v>#REF!</v>
      </c>
      <c r="B129" s="658" t="e">
        <f t="shared" si="51"/>
        <v>#REF!</v>
      </c>
      <c r="C129" s="659">
        <f t="shared" si="51"/>
        <v>0</v>
      </c>
      <c r="D129" s="660">
        <f t="shared" si="51"/>
        <v>0</v>
      </c>
      <c r="E129" s="29"/>
      <c r="F129" s="29"/>
      <c r="G129" s="29"/>
      <c r="H129" s="41"/>
    </row>
    <row r="130" spans="1:15" ht="12.75">
      <c r="A130" s="82" t="e">
        <f t="shared" si="51"/>
        <v>#REF!</v>
      </c>
      <c r="B130" s="658" t="e">
        <f t="shared" si="51"/>
        <v>#REF!</v>
      </c>
      <c r="C130" s="659">
        <f t="shared" si="51"/>
        <v>0</v>
      </c>
      <c r="D130" s="660">
        <f t="shared" si="51"/>
        <v>0</v>
      </c>
      <c r="E130" s="29"/>
      <c r="F130" s="29"/>
      <c r="G130" s="29"/>
      <c r="H130" s="41"/>
      <c r="I130" s="165" t="e">
        <f>I91</f>
        <v>#REF!</v>
      </c>
      <c r="J130" s="719" t="e">
        <f>J91</f>
        <v>#REF!</v>
      </c>
      <c r="K130" s="720"/>
      <c r="L130" s="721"/>
      <c r="M130" s="87" t="e">
        <f>VLOOKUP($A106,#REF!,4,FALSE)</f>
        <v>#REF!</v>
      </c>
      <c r="N130" s="87" t="e">
        <f>VLOOKUP($A106,#REF!,5,FALSE)</f>
        <v>#REF!</v>
      </c>
      <c r="O130" s="87" t="e">
        <f>VLOOKUP($A106,#REF!,6,FALSE)</f>
        <v>#REF!</v>
      </c>
    </row>
    <row r="131" spans="1:15" ht="12.75">
      <c r="A131" s="82" t="e">
        <f t="shared" si="51"/>
        <v>#REF!</v>
      </c>
      <c r="B131" s="658" t="e">
        <f t="shared" si="51"/>
        <v>#REF!</v>
      </c>
      <c r="C131" s="659">
        <f t="shared" si="51"/>
        <v>0</v>
      </c>
      <c r="D131" s="660">
        <f t="shared" si="51"/>
        <v>0</v>
      </c>
      <c r="E131" s="29"/>
      <c r="F131" s="29"/>
      <c r="G131" s="29"/>
      <c r="H131" s="41"/>
      <c r="I131" s="222" t="e">
        <f>I92</f>
        <v>#REF!</v>
      </c>
      <c r="J131" s="719" t="e">
        <f>J92</f>
        <v>#REF!</v>
      </c>
      <c r="K131" s="720"/>
      <c r="L131" s="721"/>
      <c r="M131" s="86"/>
      <c r="N131" s="86"/>
      <c r="O131" s="90"/>
    </row>
    <row r="132" spans="1:15" ht="12.75">
      <c r="A132" s="82" t="e">
        <f t="shared" si="51"/>
        <v>#REF!</v>
      </c>
      <c r="B132" s="658" t="e">
        <f t="shared" si="51"/>
        <v>#REF!</v>
      </c>
      <c r="C132" s="659">
        <f t="shared" si="51"/>
        <v>0</v>
      </c>
      <c r="D132" s="660">
        <f t="shared" si="51"/>
        <v>0</v>
      </c>
      <c r="E132" s="29"/>
      <c r="F132" s="29"/>
      <c r="G132" s="29"/>
      <c r="H132" s="41"/>
      <c r="I132" s="219"/>
      <c r="J132" s="719" t="e">
        <f>J93</f>
        <v>#REF!</v>
      </c>
      <c r="K132" s="720"/>
      <c r="L132" s="721"/>
      <c r="M132" s="86"/>
      <c r="N132" s="86"/>
      <c r="O132" s="90"/>
    </row>
    <row r="133" spans="1:15" ht="12.75">
      <c r="A133" s="82" t="e">
        <f t="shared" si="51"/>
        <v>#REF!</v>
      </c>
      <c r="B133" s="658" t="e">
        <f t="shared" si="51"/>
        <v>#REF!</v>
      </c>
      <c r="C133" s="659">
        <f t="shared" si="51"/>
        <v>0</v>
      </c>
      <c r="D133" s="660">
        <f t="shared" si="51"/>
        <v>0</v>
      </c>
      <c r="E133" s="29"/>
      <c r="F133" s="29"/>
      <c r="G133" s="29"/>
      <c r="H133" s="41"/>
      <c r="I133" s="219"/>
      <c r="J133" s="719" t="e">
        <f>J94</f>
        <v>#REF!</v>
      </c>
      <c r="K133" s="720"/>
      <c r="L133" s="721"/>
      <c r="M133" s="86"/>
      <c r="N133" s="86"/>
      <c r="O133" s="90"/>
    </row>
    <row r="134" spans="1:15" ht="12.75">
      <c r="A134" s="82" t="e">
        <f t="shared" si="51"/>
        <v>#REF!</v>
      </c>
      <c r="B134" s="658" t="e">
        <f t="shared" si="51"/>
        <v>#REF!</v>
      </c>
      <c r="C134" s="659">
        <f t="shared" si="51"/>
        <v>0</v>
      </c>
      <c r="D134" s="660">
        <f t="shared" si="51"/>
        <v>0</v>
      </c>
      <c r="E134" s="29"/>
      <c r="F134" s="29"/>
      <c r="G134" s="29"/>
      <c r="H134" s="41"/>
      <c r="I134" s="219"/>
      <c r="J134" s="715"/>
      <c r="K134" s="715"/>
      <c r="L134" s="715"/>
      <c r="M134" s="227" t="e">
        <f>IF(SUM(M131:M133)=M130,"OK","STOP")</f>
        <v>#REF!</v>
      </c>
      <c r="N134" s="227" t="e">
        <f>IF(SUM(N131:N133)=N130,"OK","STOP")</f>
        <v>#REF!</v>
      </c>
      <c r="O134" s="227" t="e">
        <f>IF(SUM(O131:O133)=O130,"OK","STOP")</f>
        <v>#REF!</v>
      </c>
    </row>
    <row r="135" spans="1:15" ht="12.75">
      <c r="A135" s="439" t="e">
        <f t="shared" si="51"/>
        <v>#REF!</v>
      </c>
      <c r="B135" s="685" t="e">
        <f t="shared" si="51"/>
        <v>#REF!</v>
      </c>
      <c r="C135" s="686">
        <f t="shared" si="51"/>
        <v>0</v>
      </c>
      <c r="D135" s="687">
        <f t="shared" si="51"/>
        <v>0</v>
      </c>
      <c r="E135" s="87"/>
      <c r="F135" s="87"/>
      <c r="G135" s="87"/>
      <c r="H135" s="41"/>
      <c r="I135" s="270" t="e">
        <f>I96</f>
        <v>#REF!</v>
      </c>
      <c r="J135" s="8"/>
      <c r="K135" s="8"/>
      <c r="L135" s="8"/>
      <c r="M135" s="8"/>
      <c r="N135" s="8"/>
      <c r="O135" s="8"/>
    </row>
    <row r="136" spans="1:15" ht="12.75">
      <c r="A136" s="82" t="e">
        <f t="shared" si="51"/>
        <v>#REF!</v>
      </c>
      <c r="B136" s="658" t="e">
        <f t="shared" si="51"/>
        <v>#REF!</v>
      </c>
      <c r="C136" s="659">
        <f t="shared" si="51"/>
        <v>0</v>
      </c>
      <c r="D136" s="660">
        <f t="shared" si="51"/>
        <v>0</v>
      </c>
      <c r="E136" s="29"/>
      <c r="F136" s="29"/>
      <c r="G136" s="29"/>
      <c r="H136" s="41"/>
      <c r="I136" s="268">
        <f>M109</f>
        <v>2021</v>
      </c>
      <c r="J136" s="700"/>
      <c r="K136" s="701"/>
      <c r="L136" s="701"/>
      <c r="M136" s="701"/>
      <c r="N136" s="701"/>
      <c r="O136" s="702"/>
    </row>
    <row r="137" spans="1:15" ht="12.75">
      <c r="A137" s="82" t="e">
        <f t="shared" si="51"/>
        <v>#REF!</v>
      </c>
      <c r="B137" s="688" t="e">
        <f t="shared" si="51"/>
        <v>#REF!</v>
      </c>
      <c r="C137" s="689">
        <f t="shared" si="51"/>
        <v>0</v>
      </c>
      <c r="D137" s="690">
        <f t="shared" si="51"/>
        <v>0</v>
      </c>
      <c r="E137" s="29"/>
      <c r="F137" s="29"/>
      <c r="G137" s="29"/>
      <c r="H137" s="41"/>
      <c r="I137" s="269"/>
      <c r="J137" s="703"/>
      <c r="K137" s="704"/>
      <c r="L137" s="704"/>
      <c r="M137" s="704"/>
      <c r="N137" s="704"/>
      <c r="O137" s="705"/>
    </row>
    <row r="138" spans="1:15" ht="12.75">
      <c r="A138" s="165" t="e">
        <f>A99</f>
        <v>#REF!</v>
      </c>
      <c r="B138" s="658" t="e">
        <f>B99</f>
        <v>#REF!</v>
      </c>
      <c r="C138" s="659">
        <f>C99</f>
        <v>0</v>
      </c>
      <c r="D138" s="281" t="str">
        <f>IF(OR(E138&lt;0,F138&lt;0,G138&lt;0),"STOP","OK!")</f>
        <v>OK!</v>
      </c>
      <c r="E138" s="88">
        <f>-E126+E111-(SUM(E128:E137))</f>
        <v>0</v>
      </c>
      <c r="F138" s="212">
        <f t="shared" ref="F138" si="58">-F126+F111-(SUM(F128:F137))</f>
        <v>0</v>
      </c>
      <c r="G138" s="212">
        <f t="shared" ref="G138" si="59">-G126+G111-(SUM(G128:G137))</f>
        <v>0</v>
      </c>
      <c r="H138" s="41"/>
      <c r="I138" s="268">
        <f>N109</f>
        <v>2022</v>
      </c>
      <c r="J138" s="700"/>
      <c r="K138" s="701"/>
      <c r="L138" s="701"/>
      <c r="M138" s="701"/>
      <c r="N138" s="701"/>
      <c r="O138" s="702"/>
    </row>
    <row r="139" spans="1:15" ht="12.75">
      <c r="A139" s="82" t="e">
        <f>A100</f>
        <v>#REF!</v>
      </c>
      <c r="B139" s="691"/>
      <c r="C139" s="692"/>
      <c r="D139" s="693"/>
      <c r="E139" s="87">
        <f>SUM(E128:E138)</f>
        <v>0</v>
      </c>
      <c r="F139" s="87">
        <f t="shared" ref="F139" si="60">SUM(F128:F138)</f>
        <v>0</v>
      </c>
      <c r="G139" s="87">
        <f t="shared" ref="G139" si="61">SUM(G128:G138)</f>
        <v>0</v>
      </c>
      <c r="H139" s="41"/>
      <c r="I139" s="269"/>
      <c r="J139" s="706"/>
      <c r="K139" s="707"/>
      <c r="L139" s="707"/>
      <c r="M139" s="707"/>
      <c r="N139" s="707"/>
      <c r="O139" s="708"/>
    </row>
    <row r="140" spans="1:15" ht="12.75">
      <c r="A140" s="83"/>
      <c r="B140" s="129"/>
      <c r="C140" s="84"/>
      <c r="D140" s="84"/>
      <c r="E140" s="8"/>
      <c r="F140" s="8"/>
      <c r="G140" s="91"/>
      <c r="H140" s="41"/>
      <c r="I140" s="268">
        <f>O109</f>
        <v>2023</v>
      </c>
      <c r="J140" s="700"/>
      <c r="K140" s="701"/>
      <c r="L140" s="701"/>
      <c r="M140" s="701"/>
      <c r="N140" s="701"/>
      <c r="O140" s="702"/>
    </row>
    <row r="141" spans="1:15" ht="12.75">
      <c r="A141" s="95" t="e">
        <f>A102</f>
        <v>#REF!</v>
      </c>
      <c r="B141" s="26" t="e">
        <f>B111</f>
        <v>#REF!</v>
      </c>
      <c r="C141" s="26" t="e">
        <f t="shared" ref="C141:D141" si="62">C111</f>
        <v>#REF!</v>
      </c>
      <c r="D141" s="26" t="e">
        <f t="shared" si="62"/>
        <v>#REF!</v>
      </c>
      <c r="E141" s="87">
        <f>E126+E139</f>
        <v>0</v>
      </c>
      <c r="F141" s="87">
        <f>F126+F139</f>
        <v>0</v>
      </c>
      <c r="G141" s="87">
        <f t="shared" ref="G141" si="63">G126+G139</f>
        <v>0</v>
      </c>
      <c r="H141" s="41"/>
      <c r="I141" s="269"/>
      <c r="J141" s="706"/>
      <c r="K141" s="707"/>
      <c r="L141" s="707"/>
      <c r="M141" s="707"/>
      <c r="N141" s="707"/>
      <c r="O141" s="708"/>
    </row>
    <row r="143" spans="1:15" ht="17.25" hidden="1" customHeight="1"/>
    <row r="144" spans="1:15" ht="17.25" hidden="1" customHeight="1">
      <c r="A144" s="132" t="e">
        <f t="shared" ref="A144:O144" si="64">A66</f>
        <v>#REF!</v>
      </c>
      <c r="B144" s="654" t="e">
        <f t="shared" si="64"/>
        <v>#REF!</v>
      </c>
      <c r="C144" s="654">
        <f t="shared" si="64"/>
        <v>0</v>
      </c>
      <c r="D144" s="654">
        <f t="shared" si="64"/>
        <v>0</v>
      </c>
      <c r="E144" s="654">
        <f t="shared" si="64"/>
        <v>0</v>
      </c>
      <c r="F144" s="654">
        <f t="shared" si="64"/>
        <v>0</v>
      </c>
      <c r="G144" s="654">
        <f t="shared" si="64"/>
        <v>0</v>
      </c>
      <c r="H144" s="654">
        <f t="shared" si="64"/>
        <v>0</v>
      </c>
      <c r="I144" s="654">
        <f t="shared" si="64"/>
        <v>0</v>
      </c>
      <c r="J144" s="654">
        <f t="shared" si="64"/>
        <v>0</v>
      </c>
      <c r="K144" s="654">
        <f t="shared" si="64"/>
        <v>0</v>
      </c>
      <c r="L144" s="654">
        <f t="shared" si="64"/>
        <v>0</v>
      </c>
      <c r="M144" s="654">
        <f t="shared" si="64"/>
        <v>0</v>
      </c>
      <c r="N144" s="654">
        <f t="shared" si="64"/>
        <v>0</v>
      </c>
      <c r="O144" s="654">
        <f t="shared" si="64"/>
        <v>0</v>
      </c>
    </row>
    <row r="145" spans="1:15" ht="17.25" hidden="1" customHeight="1">
      <c r="A145" s="185" t="e">
        <f>A8</f>
        <v>#REF!</v>
      </c>
      <c r="B145" s="654" t="e">
        <f>C8</f>
        <v>#REF!</v>
      </c>
      <c r="C145" s="654" t="e">
        <f>#REF!</f>
        <v>#REF!</v>
      </c>
      <c r="D145" s="654" t="e">
        <f>#REF!</f>
        <v>#REF!</v>
      </c>
      <c r="E145" s="654" t="e">
        <f>#REF!</f>
        <v>#REF!</v>
      </c>
      <c r="F145" s="654" t="e">
        <f>#REF!</f>
        <v>#REF!</v>
      </c>
      <c r="G145" s="654" t="e">
        <f>#REF!</f>
        <v>#REF!</v>
      </c>
      <c r="H145" s="654" t="e">
        <f>#REF!</f>
        <v>#REF!</v>
      </c>
      <c r="I145" s="654" t="e">
        <f>#REF!</f>
        <v>#REF!</v>
      </c>
      <c r="J145" s="654" t="e">
        <f>#REF!</f>
        <v>#REF!</v>
      </c>
      <c r="K145" s="654" t="e">
        <f>#REF!</f>
        <v>#REF!</v>
      </c>
      <c r="L145" s="654" t="e">
        <f>#REF!</f>
        <v>#REF!</v>
      </c>
      <c r="M145" s="654" t="e">
        <f>#REF!</f>
        <v>#REF!</v>
      </c>
      <c r="N145" s="654" t="e">
        <f>#REF!</f>
        <v>#REF!</v>
      </c>
      <c r="O145" s="654" t="e">
        <f>#REF!</f>
        <v>#REF!</v>
      </c>
    </row>
    <row r="146" spans="1:15" ht="17.25" hidden="1" customHeight="1">
      <c r="A146" s="185" t="e">
        <f>#REF!</f>
        <v>#REF!</v>
      </c>
      <c r="B146" s="361"/>
      <c r="C146" s="361"/>
      <c r="D146" s="361"/>
      <c r="E146" s="361"/>
      <c r="F146" s="361"/>
      <c r="G146" s="362"/>
      <c r="H146" s="363"/>
      <c r="I146" s="364"/>
      <c r="J146" s="361"/>
      <c r="K146" s="361"/>
      <c r="L146" s="361"/>
      <c r="M146" s="361"/>
      <c r="N146" s="361"/>
      <c r="O146" s="362"/>
    </row>
    <row r="147" spans="1:15" ht="22.5" hidden="1" customHeight="1">
      <c r="A147" s="650" t="e">
        <f t="shared" ref="A147:G147" si="65">A69</f>
        <v>#REF!</v>
      </c>
      <c r="B147" s="651">
        <f t="shared" si="65"/>
        <v>0</v>
      </c>
      <c r="C147" s="651">
        <f t="shared" si="65"/>
        <v>0</v>
      </c>
      <c r="D147" s="651">
        <f t="shared" si="65"/>
        <v>0</v>
      </c>
      <c r="E147" s="651">
        <f t="shared" si="65"/>
        <v>0</v>
      </c>
      <c r="F147" s="651">
        <f t="shared" si="65"/>
        <v>0</v>
      </c>
      <c r="G147" s="671">
        <f t="shared" si="65"/>
        <v>0</v>
      </c>
      <c r="H147" s="89"/>
      <c r="I147" s="672" t="e">
        <f t="shared" ref="I147:O147" si="66">I69</f>
        <v>#REF!</v>
      </c>
      <c r="J147" s="651">
        <f t="shared" si="66"/>
        <v>0</v>
      </c>
      <c r="K147" s="651">
        <f t="shared" si="66"/>
        <v>0</v>
      </c>
      <c r="L147" s="651">
        <f t="shared" si="66"/>
        <v>0</v>
      </c>
      <c r="M147" s="651">
        <f t="shared" si="66"/>
        <v>0</v>
      </c>
      <c r="N147" s="651">
        <f t="shared" si="66"/>
        <v>0</v>
      </c>
      <c r="O147" s="671">
        <f t="shared" si="66"/>
        <v>0</v>
      </c>
    </row>
    <row r="148" spans="1:15" ht="20.25" hidden="1" customHeight="1">
      <c r="A148" s="130"/>
      <c r="B148" s="266">
        <f t="shared" ref="B148:G148" si="67">B70</f>
        <v>2018</v>
      </c>
      <c r="C148" s="266">
        <f t="shared" si="67"/>
        <v>2019</v>
      </c>
      <c r="D148" s="266">
        <f t="shared" si="67"/>
        <v>2020</v>
      </c>
      <c r="E148" s="164">
        <f t="shared" si="67"/>
        <v>2021</v>
      </c>
      <c r="F148" s="164">
        <f t="shared" si="67"/>
        <v>2022</v>
      </c>
      <c r="G148" s="164">
        <f t="shared" si="67"/>
        <v>2023</v>
      </c>
      <c r="H148" s="131"/>
      <c r="I148" s="211"/>
      <c r="J148" s="162">
        <f t="shared" ref="J148:O148" si="68">J70</f>
        <v>2018</v>
      </c>
      <c r="K148" s="162">
        <f t="shared" si="68"/>
        <v>2019</v>
      </c>
      <c r="L148" s="162">
        <f t="shared" si="68"/>
        <v>2020</v>
      </c>
      <c r="M148" s="163">
        <f t="shared" si="68"/>
        <v>2021</v>
      </c>
      <c r="N148" s="163">
        <f t="shared" si="68"/>
        <v>2022</v>
      </c>
      <c r="O148" s="163">
        <f t="shared" si="68"/>
        <v>2023</v>
      </c>
    </row>
    <row r="149" spans="1:15" ht="12.75" hidden="1" customHeight="1">
      <c r="A149" s="272"/>
      <c r="B149" s="229"/>
      <c r="C149" s="230"/>
      <c r="D149" s="231"/>
      <c r="E149" s="232"/>
      <c r="F149" s="232"/>
      <c r="G149" s="233"/>
      <c r="H149" s="89"/>
      <c r="I149" s="272"/>
      <c r="J149" s="232"/>
      <c r="K149" s="232"/>
      <c r="L149" s="232"/>
      <c r="M149" s="232"/>
      <c r="N149" s="232"/>
      <c r="O149" s="233"/>
    </row>
    <row r="150" spans="1:15" ht="12.75" hidden="1" customHeight="1">
      <c r="A150" s="95" t="e">
        <f>A72</f>
        <v>#REF!</v>
      </c>
      <c r="B150" s="228" t="e">
        <f>VLOOKUP(A145,'(C1) Shpenzimet vitet e kaluara'!A$9:O$177,5,FALSE)</f>
        <v>#REF!</v>
      </c>
      <c r="C150" s="228" t="e">
        <f>VLOOKUP(A145,'(C1) Shpenzimet vitet e kaluara'!A$9:O$177,9,FALSE)</f>
        <v>#REF!</v>
      </c>
      <c r="D150" s="228" t="e">
        <f>VLOOKUP(A145,'(C1) Shpenzimet vitet e kaluara'!A$9:O$177,13,FALSE)</f>
        <v>#REF!</v>
      </c>
      <c r="E150" s="29"/>
      <c r="F150" s="29"/>
      <c r="G150" s="29"/>
      <c r="I150" s="655" t="e">
        <f t="shared" ref="I150:O150" si="69">I72</f>
        <v>#REF!</v>
      </c>
      <c r="J150" s="656">
        <f t="shared" si="69"/>
        <v>0</v>
      </c>
      <c r="K150" s="656">
        <f t="shared" si="69"/>
        <v>0</v>
      </c>
      <c r="L150" s="656">
        <f t="shared" si="69"/>
        <v>0</v>
      </c>
      <c r="M150" s="656">
        <f t="shared" si="69"/>
        <v>0</v>
      </c>
      <c r="N150" s="656">
        <f t="shared" si="69"/>
        <v>0</v>
      </c>
      <c r="O150" s="657">
        <f t="shared" si="69"/>
        <v>0</v>
      </c>
    </row>
    <row r="151" spans="1:15" ht="12.75" hidden="1" customHeight="1">
      <c r="A151" s="83"/>
      <c r="B151" s="129"/>
      <c r="C151" s="84"/>
      <c r="D151" s="84"/>
      <c r="E151" s="8"/>
      <c r="F151" s="8"/>
      <c r="G151" s="91"/>
      <c r="I151" s="95" t="e">
        <f>I73</f>
        <v>#REF!</v>
      </c>
      <c r="J151" s="27" t="e">
        <f>VLOOKUP($A145,'(C1) Shpenzimet vitet e kaluara'!$A$9:$O$177,6,FALSE)</f>
        <v>#REF!</v>
      </c>
      <c r="K151" s="27" t="e">
        <f>VLOOKUP($A145,'(C1) Shpenzimet vitet e kaluara'!$A$9:$O$177,10,FALSE)</f>
        <v>#REF!</v>
      </c>
      <c r="L151" s="27" t="e">
        <f>VLOOKUP($A145,'(C1) Shpenzimet vitet e kaluara'!$A$9:$O$177,14,FALSE)</f>
        <v>#REF!</v>
      </c>
      <c r="M151" s="29"/>
      <c r="N151" s="29"/>
      <c r="O151" s="29"/>
    </row>
    <row r="152" spans="1:15" ht="12.75" hidden="1" customHeight="1">
      <c r="A152" s="661" t="e">
        <f t="shared" ref="A152:G153" si="70">A74</f>
        <v>#REF!</v>
      </c>
      <c r="B152" s="662">
        <f t="shared" si="70"/>
        <v>0</v>
      </c>
      <c r="C152" s="662">
        <f t="shared" si="70"/>
        <v>0</v>
      </c>
      <c r="D152" s="662">
        <f t="shared" si="70"/>
        <v>0</v>
      </c>
      <c r="E152" s="662">
        <f t="shared" si="70"/>
        <v>0</v>
      </c>
      <c r="F152" s="662">
        <f t="shared" si="70"/>
        <v>0</v>
      </c>
      <c r="G152" s="663">
        <f t="shared" si="70"/>
        <v>0</v>
      </c>
      <c r="H152" s="8"/>
    </row>
    <row r="153" spans="1:15" ht="12.75" hidden="1" customHeight="1">
      <c r="A153" s="655" t="e">
        <f t="shared" si="70"/>
        <v>#REF!</v>
      </c>
      <c r="B153" s="656">
        <f t="shared" si="70"/>
        <v>0</v>
      </c>
      <c r="C153" s="656">
        <f t="shared" si="70"/>
        <v>0</v>
      </c>
      <c r="D153" s="656">
        <f t="shared" si="70"/>
        <v>0</v>
      </c>
      <c r="E153" s="656">
        <f t="shared" si="70"/>
        <v>0</v>
      </c>
      <c r="F153" s="656">
        <f t="shared" si="70"/>
        <v>0</v>
      </c>
      <c r="G153" s="657">
        <f t="shared" si="70"/>
        <v>0</v>
      </c>
      <c r="H153" s="23"/>
      <c r="I153" s="655" t="e">
        <f t="shared" ref="I153:I158" si="71">I75</f>
        <v>#REF!</v>
      </c>
      <c r="J153" s="656"/>
      <c r="K153" s="656"/>
      <c r="L153" s="656"/>
      <c r="M153" s="656"/>
      <c r="N153" s="656"/>
      <c r="O153" s="657"/>
    </row>
    <row r="154" spans="1:15" ht="12.75" hidden="1" customHeight="1">
      <c r="A154" s="82" t="e">
        <f t="shared" ref="A154:D176" si="72">A76</f>
        <v>#REF!</v>
      </c>
      <c r="B154" s="658" t="e">
        <f t="shared" si="72"/>
        <v>#REF!</v>
      </c>
      <c r="C154" s="659">
        <f t="shared" si="72"/>
        <v>0</v>
      </c>
      <c r="D154" s="660">
        <f t="shared" si="72"/>
        <v>0</v>
      </c>
      <c r="E154" s="29"/>
      <c r="F154" s="29"/>
      <c r="G154" s="29"/>
      <c r="H154" s="23"/>
      <c r="I154" s="241" t="e">
        <f t="shared" si="71"/>
        <v>#REF!</v>
      </c>
      <c r="J154" s="238"/>
      <c r="K154" s="240"/>
      <c r="L154" s="239"/>
      <c r="M154" s="86"/>
      <c r="N154" s="86"/>
      <c r="O154" s="90"/>
    </row>
    <row r="155" spans="1:15" ht="12.75" hidden="1" customHeight="1">
      <c r="A155" s="82" t="e">
        <f t="shared" si="72"/>
        <v>#REF!</v>
      </c>
      <c r="B155" s="658" t="e">
        <f t="shared" si="72"/>
        <v>#REF!</v>
      </c>
      <c r="C155" s="659">
        <f t="shared" si="72"/>
        <v>0</v>
      </c>
      <c r="D155" s="660">
        <f t="shared" si="72"/>
        <v>0</v>
      </c>
      <c r="E155" s="29"/>
      <c r="F155" s="29"/>
      <c r="G155" s="29"/>
      <c r="H155" s="23"/>
      <c r="I155" s="241" t="e">
        <f t="shared" si="71"/>
        <v>#REF!</v>
      </c>
      <c r="J155" s="238"/>
      <c r="K155" s="240"/>
      <c r="L155" s="239"/>
      <c r="M155" s="86"/>
      <c r="N155" s="86"/>
      <c r="O155" s="90"/>
    </row>
    <row r="156" spans="1:15" ht="12.75" hidden="1" customHeight="1">
      <c r="A156" s="82" t="e">
        <f t="shared" si="72"/>
        <v>#REF!</v>
      </c>
      <c r="B156" s="658" t="e">
        <f t="shared" si="72"/>
        <v>#REF!</v>
      </c>
      <c r="C156" s="659">
        <f t="shared" si="72"/>
        <v>0</v>
      </c>
      <c r="D156" s="660">
        <f t="shared" si="72"/>
        <v>0</v>
      </c>
      <c r="E156" s="29"/>
      <c r="F156" s="29"/>
      <c r="G156" s="29"/>
      <c r="H156" s="41"/>
      <c r="I156" s="241" t="e">
        <f t="shared" si="71"/>
        <v>#REF!</v>
      </c>
      <c r="J156" s="238"/>
      <c r="K156" s="240"/>
      <c r="L156" s="239"/>
      <c r="M156" s="206" t="e">
        <f>VLOOKUP($A145,#REF!,4,FALSE)</f>
        <v>#REF!</v>
      </c>
      <c r="N156" s="342" t="e">
        <f>VLOOKUP($A145,#REF!,5,FALSE)</f>
        <v>#REF!</v>
      </c>
      <c r="O156" s="342" t="e">
        <f>VLOOKUP($A145,#REF!,6,FALSE)</f>
        <v>#REF!</v>
      </c>
    </row>
    <row r="157" spans="1:15" ht="12.75" hidden="1" customHeight="1">
      <c r="A157" s="82" t="e">
        <f t="shared" si="72"/>
        <v>#REF!</v>
      </c>
      <c r="B157" s="658" t="e">
        <f t="shared" si="72"/>
        <v>#REF!</v>
      </c>
      <c r="C157" s="659">
        <f t="shared" si="72"/>
        <v>0</v>
      </c>
      <c r="D157" s="660">
        <f t="shared" si="72"/>
        <v>0</v>
      </c>
      <c r="E157" s="29"/>
      <c r="F157" s="29"/>
      <c r="G157" s="29"/>
      <c r="H157" s="6"/>
      <c r="I157" s="241" t="e">
        <f t="shared" si="71"/>
        <v>#REF!</v>
      </c>
      <c r="J157" s="238"/>
      <c r="K157" s="240"/>
      <c r="L157" s="239"/>
      <c r="M157" s="86"/>
      <c r="N157" s="86"/>
      <c r="O157" s="90"/>
    </row>
    <row r="158" spans="1:15" ht="12.75" hidden="1" customHeight="1">
      <c r="A158" s="82" t="e">
        <f t="shared" si="72"/>
        <v>#REF!</v>
      </c>
      <c r="B158" s="658" t="e">
        <f t="shared" si="72"/>
        <v>#REF!</v>
      </c>
      <c r="C158" s="659">
        <f t="shared" si="72"/>
        <v>0</v>
      </c>
      <c r="D158" s="660">
        <f t="shared" si="72"/>
        <v>0</v>
      </c>
      <c r="E158" s="29"/>
      <c r="F158" s="29"/>
      <c r="G158" s="29"/>
      <c r="H158" s="41"/>
      <c r="I158" s="241" t="e">
        <f t="shared" si="71"/>
        <v>#REF!</v>
      </c>
      <c r="J158" s="27" t="e">
        <f>VLOOKUP($A145,'(C1) Shpenzimet vitet e kaluara'!$A$9:$O$177,7,FALSE)</f>
        <v>#REF!</v>
      </c>
      <c r="K158" s="27" t="e">
        <f>VLOOKUP($A145,'(C1) Shpenzimet vitet e kaluara'!$A$9:$O$177,11,FALSE)</f>
        <v>#REF!</v>
      </c>
      <c r="L158" s="27" t="e">
        <f>VLOOKUP($A145,'(C1) Shpenzimet vitet e kaluara'!$A$9:$O$177,15,FALSE)</f>
        <v>#REF!</v>
      </c>
      <c r="M158" s="87" t="e">
        <f>SUM(M154:M157)</f>
        <v>#REF!</v>
      </c>
      <c r="N158" s="87" t="e">
        <f t="shared" ref="N158" si="73">SUM(N154:N157)</f>
        <v>#REF!</v>
      </c>
      <c r="O158" s="87" t="e">
        <f t="shared" ref="O158" si="74">SUM(O154:O157)</f>
        <v>#REF!</v>
      </c>
    </row>
    <row r="159" spans="1:15" ht="12.75" hidden="1" customHeight="1">
      <c r="A159" s="82" t="e">
        <f t="shared" si="72"/>
        <v>#REF!</v>
      </c>
      <c r="B159" s="658" t="e">
        <f t="shared" si="72"/>
        <v>#REF!</v>
      </c>
      <c r="C159" s="659">
        <f t="shared" si="72"/>
        <v>0</v>
      </c>
      <c r="D159" s="660">
        <f t="shared" si="72"/>
        <v>0</v>
      </c>
      <c r="E159" s="29"/>
      <c r="F159" s="29"/>
      <c r="G159" s="29"/>
      <c r="H159" s="41"/>
    </row>
    <row r="160" spans="1:15" ht="12.75" hidden="1" customHeight="1">
      <c r="A160" s="82" t="e">
        <f t="shared" si="72"/>
        <v>#REF!</v>
      </c>
      <c r="B160" s="658" t="e">
        <f t="shared" si="72"/>
        <v>#REF!</v>
      </c>
      <c r="C160" s="659">
        <f t="shared" si="72"/>
        <v>0</v>
      </c>
      <c r="D160" s="660">
        <f t="shared" si="72"/>
        <v>0</v>
      </c>
      <c r="E160" s="29"/>
      <c r="F160" s="29"/>
      <c r="G160" s="29"/>
      <c r="H160" s="41"/>
      <c r="I160" s="95" t="e">
        <f>I82</f>
        <v>#REF!</v>
      </c>
      <c r="J160" s="26" t="e">
        <f>J151+J158</f>
        <v>#REF!</v>
      </c>
      <c r="K160" s="26" t="e">
        <f>K151+K158</f>
        <v>#REF!</v>
      </c>
      <c r="L160" s="26" t="e">
        <f>L151+L158</f>
        <v>#REF!</v>
      </c>
      <c r="M160" s="87" t="e">
        <f>M158+M151+M159</f>
        <v>#REF!</v>
      </c>
      <c r="N160" s="87" t="e">
        <f>N158+N151+N159</f>
        <v>#REF!</v>
      </c>
      <c r="O160" s="87" t="e">
        <f>O158+O151+O159</f>
        <v>#REF!</v>
      </c>
    </row>
    <row r="161" spans="1:15" ht="12.75" hidden="1" customHeight="1">
      <c r="A161" s="82" t="e">
        <f t="shared" si="72"/>
        <v>#REF!</v>
      </c>
      <c r="B161" s="658" t="e">
        <f t="shared" si="72"/>
        <v>#REF!</v>
      </c>
      <c r="C161" s="659">
        <f t="shared" si="72"/>
        <v>0</v>
      </c>
      <c r="D161" s="660">
        <f t="shared" si="72"/>
        <v>0</v>
      </c>
      <c r="E161" s="29"/>
      <c r="F161" s="29"/>
      <c r="G161" s="29"/>
      <c r="H161" s="41"/>
    </row>
    <row r="162" spans="1:15" ht="12.75" hidden="1" customHeight="1">
      <c r="A162" s="82" t="e">
        <f t="shared" si="72"/>
        <v>#REF!</v>
      </c>
      <c r="B162" s="658" t="e">
        <f t="shared" si="72"/>
        <v>#REF!</v>
      </c>
      <c r="C162" s="659">
        <f t="shared" si="72"/>
        <v>0</v>
      </c>
      <c r="D162" s="660">
        <f t="shared" si="72"/>
        <v>0</v>
      </c>
      <c r="E162" s="29"/>
      <c r="F162" s="29"/>
      <c r="G162" s="29"/>
      <c r="H162" s="41"/>
    </row>
    <row r="163" spans="1:15" ht="12.75" hidden="1" customHeight="1">
      <c r="A163" s="82" t="e">
        <f t="shared" si="72"/>
        <v>#REF!</v>
      </c>
      <c r="B163" s="658" t="e">
        <f t="shared" si="72"/>
        <v>#REF!</v>
      </c>
      <c r="C163" s="659">
        <f t="shared" si="72"/>
        <v>0</v>
      </c>
      <c r="D163" s="660">
        <f t="shared" si="72"/>
        <v>0</v>
      </c>
      <c r="E163" s="29"/>
      <c r="F163" s="29"/>
      <c r="G163" s="29"/>
      <c r="H163" s="41"/>
    </row>
    <row r="164" spans="1:15" ht="12.75" hidden="1" customHeight="1">
      <c r="A164" s="82" t="e">
        <f t="shared" si="72"/>
        <v>#REF!</v>
      </c>
      <c r="B164" s="658" t="e">
        <f t="shared" si="72"/>
        <v>#REF!</v>
      </c>
      <c r="C164" s="659">
        <f t="shared" si="72"/>
        <v>0</v>
      </c>
      <c r="D164" s="660">
        <f t="shared" si="72"/>
        <v>0</v>
      </c>
      <c r="E164" s="29"/>
      <c r="F164" s="29"/>
      <c r="G164" s="29"/>
      <c r="H164" s="41"/>
      <c r="I164" s="664" t="e">
        <f t="shared" ref="I164:O165" si="75">I86</f>
        <v>#REF!</v>
      </c>
      <c r="J164" s="665">
        <f t="shared" si="75"/>
        <v>0</v>
      </c>
      <c r="K164" s="665">
        <f t="shared" si="75"/>
        <v>0</v>
      </c>
      <c r="L164" s="665">
        <f t="shared" si="75"/>
        <v>0</v>
      </c>
      <c r="M164" s="665">
        <f t="shared" si="75"/>
        <v>0</v>
      </c>
      <c r="N164" s="665">
        <f t="shared" si="75"/>
        <v>0</v>
      </c>
      <c r="O164" s="666">
        <f t="shared" si="75"/>
        <v>0</v>
      </c>
    </row>
    <row r="165" spans="1:15" ht="12.75" hidden="1" customHeight="1">
      <c r="A165" s="210" t="e">
        <f t="shared" si="72"/>
        <v>#REF!</v>
      </c>
      <c r="B165" s="658">
        <f t="shared" si="72"/>
        <v>0</v>
      </c>
      <c r="C165" s="659">
        <f t="shared" si="72"/>
        <v>0</v>
      </c>
      <c r="D165" s="660">
        <f t="shared" si="72"/>
        <v>0</v>
      </c>
      <c r="E165" s="87">
        <f>SUM(E154:E164)</f>
        <v>0</v>
      </c>
      <c r="F165" s="87">
        <f t="shared" ref="F165" si="76">SUM(F154:F164)</f>
        <v>0</v>
      </c>
      <c r="G165" s="87">
        <f t="shared" ref="G165" si="77">SUM(G154:G164)</f>
        <v>0</v>
      </c>
      <c r="H165" s="41"/>
      <c r="I165" s="667">
        <f t="shared" si="75"/>
        <v>0</v>
      </c>
      <c r="J165" s="668">
        <f t="shared" si="75"/>
        <v>0</v>
      </c>
      <c r="K165" s="668">
        <f t="shared" si="75"/>
        <v>0</v>
      </c>
      <c r="L165" s="668">
        <f t="shared" si="75"/>
        <v>0</v>
      </c>
      <c r="M165" s="668">
        <f t="shared" si="75"/>
        <v>0</v>
      </c>
      <c r="N165" s="668">
        <f t="shared" si="75"/>
        <v>0</v>
      </c>
      <c r="O165" s="669">
        <f t="shared" si="75"/>
        <v>0</v>
      </c>
    </row>
    <row r="166" spans="1:15" ht="12.75" hidden="1" customHeight="1">
      <c r="A166" s="655" t="e">
        <f t="shared" si="72"/>
        <v>#REF!</v>
      </c>
      <c r="B166" s="656">
        <f t="shared" si="72"/>
        <v>0</v>
      </c>
      <c r="C166" s="656">
        <f t="shared" si="72"/>
        <v>0</v>
      </c>
      <c r="D166" s="656">
        <f t="shared" si="72"/>
        <v>0</v>
      </c>
      <c r="E166" s="656">
        <f>E88</f>
        <v>0</v>
      </c>
      <c r="F166" s="656">
        <f>F88</f>
        <v>0</v>
      </c>
      <c r="G166" s="657">
        <f>G88</f>
        <v>0</v>
      </c>
      <c r="H166" s="41"/>
      <c r="I166" s="13" t="e">
        <f>I88</f>
        <v>#REF!</v>
      </c>
      <c r="J166" s="14" t="e">
        <f t="shared" ref="J166:O166" si="78">B150-J160</f>
        <v>#REF!</v>
      </c>
      <c r="K166" s="14" t="e">
        <f t="shared" si="78"/>
        <v>#REF!</v>
      </c>
      <c r="L166" s="14" t="e">
        <f t="shared" si="78"/>
        <v>#REF!</v>
      </c>
      <c r="M166" s="14" t="e">
        <f t="shared" si="78"/>
        <v>#REF!</v>
      </c>
      <c r="N166" s="14" t="e">
        <f t="shared" si="78"/>
        <v>#REF!</v>
      </c>
      <c r="O166" s="14" t="e">
        <f t="shared" si="78"/>
        <v>#REF!</v>
      </c>
    </row>
    <row r="167" spans="1:15" ht="12.75" hidden="1" customHeight="1">
      <c r="A167" s="82" t="e">
        <f t="shared" si="72"/>
        <v>#REF!</v>
      </c>
      <c r="B167" s="658" t="e">
        <f t="shared" si="72"/>
        <v>#REF!</v>
      </c>
      <c r="C167" s="659">
        <f t="shared" si="72"/>
        <v>0</v>
      </c>
      <c r="D167" s="660">
        <f t="shared" si="72"/>
        <v>0</v>
      </c>
      <c r="E167" s="29"/>
      <c r="F167" s="29"/>
      <c r="G167" s="29"/>
      <c r="H167" s="41"/>
      <c r="I167" s="41"/>
      <c r="J167" s="41"/>
      <c r="K167" s="41"/>
      <c r="L167" s="12"/>
      <c r="M167" s="42"/>
    </row>
    <row r="168" spans="1:15" ht="12.75" hidden="1" customHeight="1">
      <c r="A168" s="82" t="e">
        <f t="shared" si="72"/>
        <v>#REF!</v>
      </c>
      <c r="B168" s="658" t="e">
        <f t="shared" si="72"/>
        <v>#REF!</v>
      </c>
      <c r="C168" s="659">
        <f t="shared" si="72"/>
        <v>0</v>
      </c>
      <c r="D168" s="660">
        <f t="shared" si="72"/>
        <v>0</v>
      </c>
      <c r="E168" s="29"/>
      <c r="F168" s="29"/>
      <c r="G168" s="29"/>
      <c r="H168" s="41"/>
    </row>
    <row r="169" spans="1:15" ht="12.75" hidden="1" customHeight="1">
      <c r="A169" s="82" t="e">
        <f t="shared" si="72"/>
        <v>#REF!</v>
      </c>
      <c r="B169" s="658" t="e">
        <f t="shared" si="72"/>
        <v>#REF!</v>
      </c>
      <c r="C169" s="659">
        <f t="shared" si="72"/>
        <v>0</v>
      </c>
      <c r="D169" s="660">
        <f t="shared" si="72"/>
        <v>0</v>
      </c>
      <c r="E169" s="29"/>
      <c r="F169" s="29"/>
      <c r="G169" s="29"/>
      <c r="H169" s="41"/>
      <c r="I169" s="165" t="e">
        <f>I130</f>
        <v>#REF!</v>
      </c>
      <c r="J169" s="719" t="e">
        <f>J130</f>
        <v>#REF!</v>
      </c>
      <c r="K169" s="720"/>
      <c r="L169" s="721"/>
      <c r="M169" s="87" t="e">
        <f>VLOOKUP($A145,#REF!,4,FALSE)</f>
        <v>#REF!</v>
      </c>
      <c r="N169" s="87" t="e">
        <f>VLOOKUP($A145,#REF!,5,FALSE)</f>
        <v>#REF!</v>
      </c>
      <c r="O169" s="87" t="e">
        <f>VLOOKUP($A145,#REF!,6,FALSE)</f>
        <v>#REF!</v>
      </c>
    </row>
    <row r="170" spans="1:15" ht="12.75" hidden="1" customHeight="1">
      <c r="A170" s="82" t="e">
        <f t="shared" si="72"/>
        <v>#REF!</v>
      </c>
      <c r="B170" s="658" t="e">
        <f t="shared" si="72"/>
        <v>#REF!</v>
      </c>
      <c r="C170" s="659">
        <f t="shared" si="72"/>
        <v>0</v>
      </c>
      <c r="D170" s="660">
        <f t="shared" si="72"/>
        <v>0</v>
      </c>
      <c r="E170" s="29"/>
      <c r="F170" s="29"/>
      <c r="G170" s="29"/>
      <c r="H170" s="41"/>
      <c r="I170" s="222" t="e">
        <f>I131</f>
        <v>#REF!</v>
      </c>
      <c r="J170" s="719" t="e">
        <f>J131</f>
        <v>#REF!</v>
      </c>
      <c r="K170" s="720"/>
      <c r="L170" s="721"/>
      <c r="M170" s="86"/>
      <c r="N170" s="86"/>
      <c r="O170" s="90"/>
    </row>
    <row r="171" spans="1:15" ht="12.75" hidden="1" customHeight="1">
      <c r="A171" s="82" t="e">
        <f t="shared" si="72"/>
        <v>#REF!</v>
      </c>
      <c r="B171" s="658" t="e">
        <f t="shared" si="72"/>
        <v>#REF!</v>
      </c>
      <c r="C171" s="659">
        <f t="shared" si="72"/>
        <v>0</v>
      </c>
      <c r="D171" s="660">
        <f t="shared" si="72"/>
        <v>0</v>
      </c>
      <c r="E171" s="29"/>
      <c r="F171" s="29"/>
      <c r="G171" s="29"/>
      <c r="H171" s="41"/>
      <c r="I171" s="219"/>
      <c r="J171" s="719" t="e">
        <f>J132</f>
        <v>#REF!</v>
      </c>
      <c r="K171" s="720"/>
      <c r="L171" s="721"/>
      <c r="M171" s="86"/>
      <c r="N171" s="86"/>
      <c r="O171" s="90"/>
    </row>
    <row r="172" spans="1:15" ht="12.75" hidden="1" customHeight="1">
      <c r="A172" s="82" t="e">
        <f t="shared" si="72"/>
        <v>#REF!</v>
      </c>
      <c r="B172" s="658" t="e">
        <f t="shared" si="72"/>
        <v>#REF!</v>
      </c>
      <c r="C172" s="659">
        <f t="shared" si="72"/>
        <v>0</v>
      </c>
      <c r="D172" s="660">
        <f t="shared" si="72"/>
        <v>0</v>
      </c>
      <c r="E172" s="29"/>
      <c r="F172" s="29"/>
      <c r="G172" s="29"/>
      <c r="H172" s="41"/>
      <c r="I172" s="219"/>
      <c r="J172" s="719" t="e">
        <f>J133</f>
        <v>#REF!</v>
      </c>
      <c r="K172" s="720"/>
      <c r="L172" s="721"/>
      <c r="M172" s="86"/>
      <c r="N172" s="86"/>
      <c r="O172" s="90"/>
    </row>
    <row r="173" spans="1:15" ht="12.75" hidden="1" customHeight="1">
      <c r="A173" s="82" t="e">
        <f t="shared" si="72"/>
        <v>#REF!</v>
      </c>
      <c r="B173" s="658" t="e">
        <f t="shared" si="72"/>
        <v>#REF!</v>
      </c>
      <c r="C173" s="659">
        <f t="shared" si="72"/>
        <v>0</v>
      </c>
      <c r="D173" s="660">
        <f t="shared" si="72"/>
        <v>0</v>
      </c>
      <c r="E173" s="29"/>
      <c r="F173" s="29"/>
      <c r="G173" s="29"/>
      <c r="H173" s="41"/>
      <c r="I173" s="219"/>
      <c r="J173" s="715"/>
      <c r="K173" s="715"/>
      <c r="L173" s="715"/>
      <c r="M173" s="227" t="e">
        <f>IF(SUM(M170:M172)=M169,"OK","STOP")</f>
        <v>#REF!</v>
      </c>
      <c r="N173" s="227" t="e">
        <f>IF(SUM(N170:N172)=N169,"OK","STOP")</f>
        <v>#REF!</v>
      </c>
      <c r="O173" s="227" t="e">
        <f>IF(SUM(O170:O172)=O169,"OK","STOP")</f>
        <v>#REF!</v>
      </c>
    </row>
    <row r="174" spans="1:15" ht="12.75" hidden="1" customHeight="1">
      <c r="A174" s="439" t="e">
        <f t="shared" si="72"/>
        <v>#REF!</v>
      </c>
      <c r="B174" s="685" t="e">
        <f t="shared" si="72"/>
        <v>#REF!</v>
      </c>
      <c r="C174" s="686">
        <f t="shared" si="72"/>
        <v>0</v>
      </c>
      <c r="D174" s="687">
        <f t="shared" si="72"/>
        <v>0</v>
      </c>
      <c r="E174" s="87"/>
      <c r="F174" s="87"/>
      <c r="G174" s="87"/>
      <c r="H174" s="41"/>
      <c r="I174" s="270" t="e">
        <f>I96</f>
        <v>#REF!</v>
      </c>
      <c r="J174" s="8"/>
      <c r="K174" s="8"/>
      <c r="L174" s="8"/>
      <c r="M174" s="8"/>
      <c r="N174" s="8"/>
      <c r="O174" s="8"/>
    </row>
    <row r="175" spans="1:15" ht="12.75" hidden="1" customHeight="1">
      <c r="A175" s="82" t="e">
        <f t="shared" si="72"/>
        <v>#REF!</v>
      </c>
      <c r="B175" s="658" t="e">
        <f t="shared" si="72"/>
        <v>#REF!</v>
      </c>
      <c r="C175" s="659">
        <f t="shared" si="72"/>
        <v>0</v>
      </c>
      <c r="D175" s="660">
        <f t="shared" si="72"/>
        <v>0</v>
      </c>
      <c r="E175" s="29"/>
      <c r="F175" s="29"/>
      <c r="G175" s="29"/>
      <c r="H175" s="41"/>
      <c r="I175" s="268">
        <f>M148</f>
        <v>2021</v>
      </c>
      <c r="J175" s="700"/>
      <c r="K175" s="701"/>
      <c r="L175" s="701"/>
      <c r="M175" s="701"/>
      <c r="N175" s="701"/>
      <c r="O175" s="702"/>
    </row>
    <row r="176" spans="1:15" ht="12.75" hidden="1" customHeight="1">
      <c r="A176" s="82" t="e">
        <f t="shared" si="72"/>
        <v>#REF!</v>
      </c>
      <c r="B176" s="688" t="e">
        <f t="shared" si="72"/>
        <v>#REF!</v>
      </c>
      <c r="C176" s="689">
        <f t="shared" si="72"/>
        <v>0</v>
      </c>
      <c r="D176" s="690">
        <f t="shared" si="72"/>
        <v>0</v>
      </c>
      <c r="E176" s="29"/>
      <c r="F176" s="29"/>
      <c r="G176" s="29"/>
      <c r="H176" s="41"/>
      <c r="I176" s="269"/>
      <c r="J176" s="703"/>
      <c r="K176" s="704"/>
      <c r="L176" s="704"/>
      <c r="M176" s="704"/>
      <c r="N176" s="704"/>
      <c r="O176" s="705"/>
    </row>
    <row r="177" spans="1:15" ht="12.75" hidden="1" customHeight="1">
      <c r="A177" s="165" t="e">
        <f>A99</f>
        <v>#REF!</v>
      </c>
      <c r="B177" s="658" t="e">
        <f>B99</f>
        <v>#REF!</v>
      </c>
      <c r="C177" s="659">
        <f>C99</f>
        <v>0</v>
      </c>
      <c r="D177" s="281" t="str">
        <f>IF(OR(E177&lt;0,F177&lt;0,G177&lt;0),"STOP","OK!")</f>
        <v>OK!</v>
      </c>
      <c r="E177" s="212">
        <f>-E165+E150-(SUM(E167:E176))</f>
        <v>0</v>
      </c>
      <c r="F177" s="212">
        <f t="shared" ref="F177" si="79">-F165+F150-(SUM(F167:F176))</f>
        <v>0</v>
      </c>
      <c r="G177" s="212">
        <f t="shared" ref="G177" si="80">-G165+G150-(SUM(G167:G176))</f>
        <v>0</v>
      </c>
      <c r="H177" s="41"/>
      <c r="I177" s="268">
        <f>N148</f>
        <v>2022</v>
      </c>
      <c r="J177" s="700"/>
      <c r="K177" s="701"/>
      <c r="L177" s="701"/>
      <c r="M177" s="701"/>
      <c r="N177" s="701"/>
      <c r="O177" s="702"/>
    </row>
    <row r="178" spans="1:15" ht="12.75" hidden="1" customHeight="1">
      <c r="A178" s="82" t="e">
        <f>A100</f>
        <v>#REF!</v>
      </c>
      <c r="B178" s="691"/>
      <c r="C178" s="692"/>
      <c r="D178" s="693"/>
      <c r="E178" s="87">
        <f>SUM(E167:E177)</f>
        <v>0</v>
      </c>
      <c r="F178" s="87">
        <f t="shared" ref="F178" si="81">SUM(F167:F177)</f>
        <v>0</v>
      </c>
      <c r="G178" s="87">
        <f t="shared" ref="G178" si="82">SUM(G167:G177)</f>
        <v>0</v>
      </c>
      <c r="H178" s="41"/>
      <c r="I178" s="269"/>
      <c r="J178" s="706"/>
      <c r="K178" s="707"/>
      <c r="L178" s="707"/>
      <c r="M178" s="707"/>
      <c r="N178" s="707"/>
      <c r="O178" s="708"/>
    </row>
    <row r="179" spans="1:15" ht="12.75" hidden="1" customHeight="1">
      <c r="A179" s="83"/>
      <c r="B179" s="129"/>
      <c r="C179" s="84"/>
      <c r="D179" s="84"/>
      <c r="E179" s="8"/>
      <c r="F179" s="8"/>
      <c r="G179" s="91"/>
      <c r="H179" s="41"/>
      <c r="I179" s="268">
        <f>O148</f>
        <v>2023</v>
      </c>
      <c r="J179" s="700"/>
      <c r="K179" s="701"/>
      <c r="L179" s="701"/>
      <c r="M179" s="701"/>
      <c r="N179" s="701"/>
      <c r="O179" s="702"/>
    </row>
    <row r="180" spans="1:15" ht="12.75" hidden="1" customHeight="1">
      <c r="A180" s="95" t="e">
        <f>A102</f>
        <v>#REF!</v>
      </c>
      <c r="B180" s="26" t="e">
        <f>B150</f>
        <v>#REF!</v>
      </c>
      <c r="C180" s="26" t="e">
        <f t="shared" ref="C180:D180" si="83">C150</f>
        <v>#REF!</v>
      </c>
      <c r="D180" s="26" t="e">
        <f t="shared" si="83"/>
        <v>#REF!</v>
      </c>
      <c r="E180" s="87">
        <f>E165+E178</f>
        <v>0</v>
      </c>
      <c r="F180" s="87">
        <f>F165+F178</f>
        <v>0</v>
      </c>
      <c r="G180" s="87">
        <f t="shared" ref="G180" si="84">G165+G178</f>
        <v>0</v>
      </c>
      <c r="H180" s="41"/>
      <c r="I180" s="269"/>
      <c r="J180" s="706"/>
      <c r="K180" s="707"/>
      <c r="L180" s="707"/>
      <c r="M180" s="707"/>
      <c r="N180" s="707"/>
      <c r="O180" s="708"/>
    </row>
    <row r="181" spans="1:15" ht="12.75" hidden="1" customHeight="1"/>
    <row r="182" spans="1:15" ht="15.75" customHeight="1"/>
    <row r="183" spans="1:15" ht="18.75">
      <c r="A183" s="132" t="e">
        <f t="shared" ref="A183:O183" si="85">A66</f>
        <v>#REF!</v>
      </c>
      <c r="B183" s="654" t="e">
        <f t="shared" si="85"/>
        <v>#REF!</v>
      </c>
      <c r="C183" s="654">
        <f t="shared" si="85"/>
        <v>0</v>
      </c>
      <c r="D183" s="654">
        <f t="shared" si="85"/>
        <v>0</v>
      </c>
      <c r="E183" s="654">
        <f t="shared" si="85"/>
        <v>0</v>
      </c>
      <c r="F183" s="654">
        <f t="shared" si="85"/>
        <v>0</v>
      </c>
      <c r="G183" s="654">
        <f t="shared" si="85"/>
        <v>0</v>
      </c>
      <c r="H183" s="654">
        <f t="shared" si="85"/>
        <v>0</v>
      </c>
      <c r="I183" s="654">
        <f t="shared" si="85"/>
        <v>0</v>
      </c>
      <c r="J183" s="654">
        <f t="shared" si="85"/>
        <v>0</v>
      </c>
      <c r="K183" s="654">
        <f t="shared" si="85"/>
        <v>0</v>
      </c>
      <c r="L183" s="654">
        <f t="shared" si="85"/>
        <v>0</v>
      </c>
      <c r="M183" s="654">
        <f t="shared" si="85"/>
        <v>0</v>
      </c>
      <c r="N183" s="654">
        <f t="shared" si="85"/>
        <v>0</v>
      </c>
      <c r="O183" s="654">
        <f t="shared" si="85"/>
        <v>0</v>
      </c>
    </row>
    <row r="184" spans="1:15" ht="18.75">
      <c r="A184" s="185" t="e">
        <f>A9</f>
        <v>#REF!</v>
      </c>
      <c r="B184" s="654" t="e">
        <f>C9</f>
        <v>#REF!</v>
      </c>
      <c r="C184" s="654" t="e">
        <f>#REF!</f>
        <v>#REF!</v>
      </c>
      <c r="D184" s="654" t="e">
        <f>#REF!</f>
        <v>#REF!</v>
      </c>
      <c r="E184" s="654" t="e">
        <f>#REF!</f>
        <v>#REF!</v>
      </c>
      <c r="F184" s="654" t="e">
        <f>#REF!</f>
        <v>#REF!</v>
      </c>
      <c r="G184" s="654" t="e">
        <f>#REF!</f>
        <v>#REF!</v>
      </c>
      <c r="H184" s="654" t="e">
        <f>#REF!</f>
        <v>#REF!</v>
      </c>
      <c r="I184" s="654" t="e">
        <f>#REF!</f>
        <v>#REF!</v>
      </c>
      <c r="J184" s="654" t="e">
        <f>#REF!</f>
        <v>#REF!</v>
      </c>
      <c r="K184" s="654" t="e">
        <f>#REF!</f>
        <v>#REF!</v>
      </c>
      <c r="L184" s="654" t="e">
        <f>#REF!</f>
        <v>#REF!</v>
      </c>
      <c r="M184" s="654" t="e">
        <f>#REF!</f>
        <v>#REF!</v>
      </c>
      <c r="N184" s="654" t="e">
        <f>#REF!</f>
        <v>#REF!</v>
      </c>
      <c r="O184" s="654" t="e">
        <f>#REF!</f>
        <v>#REF!</v>
      </c>
    </row>
    <row r="185" spans="1:15" ht="18.75">
      <c r="A185" s="185" t="e">
        <f>#REF!</f>
        <v>#REF!</v>
      </c>
      <c r="B185" s="361"/>
      <c r="C185" s="361"/>
      <c r="D185" s="361"/>
      <c r="E185" s="361"/>
      <c r="F185" s="361"/>
      <c r="G185" s="361"/>
      <c r="H185" s="361"/>
      <c r="I185" s="361"/>
      <c r="J185" s="361"/>
      <c r="K185" s="361"/>
      <c r="L185" s="361"/>
      <c r="M185" s="361"/>
      <c r="N185" s="361"/>
      <c r="O185" s="362"/>
    </row>
    <row r="186" spans="1:15" ht="22.5" customHeight="1">
      <c r="A186" s="650" t="e">
        <f t="shared" ref="A186:G186" si="86">A69</f>
        <v>#REF!</v>
      </c>
      <c r="B186" s="651">
        <f t="shared" si="86"/>
        <v>0</v>
      </c>
      <c r="C186" s="651">
        <f t="shared" si="86"/>
        <v>0</v>
      </c>
      <c r="D186" s="651">
        <f t="shared" si="86"/>
        <v>0</v>
      </c>
      <c r="E186" s="651">
        <f t="shared" si="86"/>
        <v>0</v>
      </c>
      <c r="F186" s="651">
        <f t="shared" si="86"/>
        <v>0</v>
      </c>
      <c r="G186" s="671">
        <f t="shared" si="86"/>
        <v>0</v>
      </c>
      <c r="H186" s="89"/>
      <c r="I186" s="684" t="e">
        <f t="shared" ref="I186:O186" si="87">I69</f>
        <v>#REF!</v>
      </c>
      <c r="J186" s="682">
        <f t="shared" si="87"/>
        <v>0</v>
      </c>
      <c r="K186" s="682">
        <f t="shared" si="87"/>
        <v>0</v>
      </c>
      <c r="L186" s="682">
        <f t="shared" si="87"/>
        <v>0</v>
      </c>
      <c r="M186" s="682">
        <f t="shared" si="87"/>
        <v>0</v>
      </c>
      <c r="N186" s="682">
        <f t="shared" si="87"/>
        <v>0</v>
      </c>
      <c r="O186" s="683">
        <f t="shared" si="87"/>
        <v>0</v>
      </c>
    </row>
    <row r="187" spans="1:15" ht="21.75" customHeight="1">
      <c r="A187" s="130"/>
      <c r="B187" s="266">
        <f t="shared" ref="B187:G187" si="88">B70</f>
        <v>2018</v>
      </c>
      <c r="C187" s="266">
        <f t="shared" si="88"/>
        <v>2019</v>
      </c>
      <c r="D187" s="266">
        <f t="shared" si="88"/>
        <v>2020</v>
      </c>
      <c r="E187" s="164">
        <f t="shared" si="88"/>
        <v>2021</v>
      </c>
      <c r="F187" s="164">
        <f t="shared" si="88"/>
        <v>2022</v>
      </c>
      <c r="G187" s="164">
        <f t="shared" si="88"/>
        <v>2023</v>
      </c>
      <c r="H187" s="131"/>
      <c r="I187" s="263"/>
      <c r="J187" s="266">
        <f t="shared" ref="J187:O187" si="89">J70</f>
        <v>2018</v>
      </c>
      <c r="K187" s="266">
        <f t="shared" si="89"/>
        <v>2019</v>
      </c>
      <c r="L187" s="266">
        <f t="shared" si="89"/>
        <v>2020</v>
      </c>
      <c r="M187" s="164">
        <f t="shared" si="89"/>
        <v>2021</v>
      </c>
      <c r="N187" s="164">
        <f t="shared" si="89"/>
        <v>2022</v>
      </c>
      <c r="O187" s="164">
        <f t="shared" si="89"/>
        <v>2023</v>
      </c>
    </row>
    <row r="188" spans="1:15" ht="12.75">
      <c r="A188" s="278"/>
      <c r="B188" s="273"/>
      <c r="C188" s="230"/>
      <c r="D188" s="231"/>
      <c r="E188" s="450"/>
      <c r="F188" s="450"/>
      <c r="G188" s="451"/>
      <c r="H188" s="89"/>
      <c r="I188" s="229"/>
      <c r="J188" s="679"/>
      <c r="K188" s="679"/>
      <c r="L188" s="276"/>
      <c r="M188" s="276"/>
      <c r="N188" s="276"/>
      <c r="O188" s="277"/>
    </row>
    <row r="189" spans="1:15" ht="12.75">
      <c r="A189" s="95" t="e">
        <f>A72</f>
        <v>#REF!</v>
      </c>
      <c r="B189" s="26" t="e">
        <f>VLOOKUP(A184,'(C1) Shpenzimet vitet e kaluara'!A$9:O$177,5,FALSE)</f>
        <v>#REF!</v>
      </c>
      <c r="C189" s="26" t="e">
        <f>VLOOKUP(A184,'(C1) Shpenzimet vitet e kaluara'!A$9:O$177,9,FALSE)</f>
        <v>#REF!</v>
      </c>
      <c r="D189" s="26" t="e">
        <f>VLOOKUP(A184,'(C1) Shpenzimet vitet e kaluara'!A$9:O$177,13,FALSE)</f>
        <v>#REF!</v>
      </c>
      <c r="E189" s="29"/>
      <c r="F189" s="29"/>
      <c r="G189" s="29"/>
      <c r="H189" s="89"/>
      <c r="I189" s="655" t="e">
        <f t="shared" ref="I189:O189" si="90">I72</f>
        <v>#REF!</v>
      </c>
      <c r="J189" s="656">
        <f t="shared" si="90"/>
        <v>0</v>
      </c>
      <c r="K189" s="656">
        <f t="shared" si="90"/>
        <v>0</v>
      </c>
      <c r="L189" s="656">
        <f t="shared" si="90"/>
        <v>0</v>
      </c>
      <c r="M189" s="656">
        <f t="shared" si="90"/>
        <v>0</v>
      </c>
      <c r="N189" s="656">
        <f t="shared" si="90"/>
        <v>0</v>
      </c>
      <c r="O189" s="657">
        <f t="shared" si="90"/>
        <v>0</v>
      </c>
    </row>
    <row r="190" spans="1:15" ht="12.75">
      <c r="A190" s="83"/>
      <c r="B190" s="129"/>
      <c r="C190" s="84"/>
      <c r="D190" s="84"/>
      <c r="E190" s="449"/>
      <c r="F190" s="449"/>
      <c r="G190" s="452"/>
      <c r="H190" s="8"/>
      <c r="I190" s="95" t="e">
        <f>I73</f>
        <v>#REF!</v>
      </c>
      <c r="J190" s="27" t="e">
        <f>VLOOKUP($A184,'(C1) Shpenzimet vitet e kaluara'!$A$9:$O$177,6,FALSE)</f>
        <v>#REF!</v>
      </c>
      <c r="K190" s="27" t="e">
        <f>VLOOKUP($A184,'(C1) Shpenzimet vitet e kaluara'!$A$9:$O$177,10,FALSE)</f>
        <v>#REF!</v>
      </c>
      <c r="L190" s="27" t="e">
        <f>VLOOKUP($A184,'(C1) Shpenzimet vitet e kaluara'!$A$9:$O$177,14,FALSE)</f>
        <v>#REF!</v>
      </c>
      <c r="M190" s="29"/>
      <c r="N190" s="29"/>
      <c r="O190" s="29"/>
    </row>
    <row r="191" spans="1:15" ht="12.75">
      <c r="A191" s="722" t="e">
        <f t="shared" ref="A191:G192" si="91">A74</f>
        <v>#REF!</v>
      </c>
      <c r="B191" s="723">
        <f t="shared" si="91"/>
        <v>0</v>
      </c>
      <c r="C191" s="723">
        <f t="shared" si="91"/>
        <v>0</v>
      </c>
      <c r="D191" s="723">
        <f t="shared" si="91"/>
        <v>0</v>
      </c>
      <c r="E191" s="723">
        <f t="shared" si="91"/>
        <v>0</v>
      </c>
      <c r="F191" s="723">
        <f t="shared" si="91"/>
        <v>0</v>
      </c>
      <c r="G191" s="724">
        <f t="shared" si="91"/>
        <v>0</v>
      </c>
      <c r="H191" s="8"/>
    </row>
    <row r="192" spans="1:15" ht="12.75">
      <c r="A192" s="655" t="e">
        <f t="shared" si="91"/>
        <v>#REF!</v>
      </c>
      <c r="B192" s="656">
        <f t="shared" si="91"/>
        <v>0</v>
      </c>
      <c r="C192" s="656">
        <f t="shared" si="91"/>
        <v>0</v>
      </c>
      <c r="D192" s="656">
        <f t="shared" si="91"/>
        <v>0</v>
      </c>
      <c r="E192" s="656">
        <f t="shared" si="91"/>
        <v>0</v>
      </c>
      <c r="F192" s="656">
        <f t="shared" si="91"/>
        <v>0</v>
      </c>
      <c r="G192" s="657">
        <f t="shared" si="91"/>
        <v>0</v>
      </c>
      <c r="H192" s="23"/>
      <c r="I192" s="655" t="e">
        <f t="shared" ref="I192:I197" si="92">I75</f>
        <v>#REF!</v>
      </c>
      <c r="J192" s="656"/>
      <c r="K192" s="656"/>
      <c r="L192" s="656"/>
      <c r="M192" s="656"/>
      <c r="N192" s="656"/>
      <c r="O192" s="657"/>
    </row>
    <row r="193" spans="1:15" ht="12.75">
      <c r="A193" s="82" t="e">
        <f t="shared" ref="A193:D215" si="93">A76</f>
        <v>#REF!</v>
      </c>
      <c r="B193" s="658" t="e">
        <f t="shared" si="93"/>
        <v>#REF!</v>
      </c>
      <c r="C193" s="659">
        <f t="shared" si="93"/>
        <v>0</v>
      </c>
      <c r="D193" s="660">
        <f t="shared" si="93"/>
        <v>0</v>
      </c>
      <c r="E193" s="87"/>
      <c r="F193" s="87"/>
      <c r="G193" s="87"/>
      <c r="H193" s="23"/>
      <c r="I193" s="241" t="e">
        <f t="shared" si="92"/>
        <v>#REF!</v>
      </c>
      <c r="J193" s="238"/>
      <c r="K193" s="240"/>
      <c r="L193" s="239"/>
      <c r="M193" s="29"/>
      <c r="N193" s="29"/>
      <c r="O193" s="29"/>
    </row>
    <row r="194" spans="1:15" ht="12.75">
      <c r="A194" s="82" t="e">
        <f t="shared" si="93"/>
        <v>#REF!</v>
      </c>
      <c r="B194" s="658" t="e">
        <f t="shared" si="93"/>
        <v>#REF!</v>
      </c>
      <c r="C194" s="659">
        <f t="shared" si="93"/>
        <v>0</v>
      </c>
      <c r="D194" s="660">
        <f t="shared" si="93"/>
        <v>0</v>
      </c>
      <c r="E194" s="87"/>
      <c r="F194" s="87"/>
      <c r="G194" s="87"/>
      <c r="H194" s="23"/>
      <c r="I194" s="241" t="e">
        <f t="shared" si="92"/>
        <v>#REF!</v>
      </c>
      <c r="J194" s="238"/>
      <c r="K194" s="240"/>
      <c r="L194" s="239"/>
      <c r="M194" s="29"/>
      <c r="N194" s="29"/>
      <c r="O194" s="29"/>
    </row>
    <row r="195" spans="1:15" ht="12.75">
      <c r="A195" s="82" t="e">
        <f t="shared" si="93"/>
        <v>#REF!</v>
      </c>
      <c r="B195" s="658" t="e">
        <f t="shared" si="93"/>
        <v>#REF!</v>
      </c>
      <c r="C195" s="659">
        <f t="shared" si="93"/>
        <v>0</v>
      </c>
      <c r="D195" s="660">
        <f t="shared" si="93"/>
        <v>0</v>
      </c>
      <c r="E195" s="87"/>
      <c r="F195" s="87"/>
      <c r="G195" s="87"/>
      <c r="H195" s="41"/>
      <c r="I195" s="241" t="e">
        <f t="shared" si="92"/>
        <v>#REF!</v>
      </c>
      <c r="J195" s="238"/>
      <c r="K195" s="240"/>
      <c r="L195" s="239"/>
      <c r="M195" s="206" t="e">
        <f>VLOOKUP($A184,#REF!,4,FALSE)</f>
        <v>#REF!</v>
      </c>
      <c r="N195" s="342" t="e">
        <f>VLOOKUP($A184,#REF!,5,FALSE)</f>
        <v>#REF!</v>
      </c>
      <c r="O195" s="342" t="e">
        <f>VLOOKUP($A184,#REF!,6,FALSE)</f>
        <v>#REF!</v>
      </c>
    </row>
    <row r="196" spans="1:15" ht="12.75">
      <c r="A196" s="82" t="e">
        <f t="shared" si="93"/>
        <v>#REF!</v>
      </c>
      <c r="B196" s="658" t="e">
        <f t="shared" si="93"/>
        <v>#REF!</v>
      </c>
      <c r="C196" s="659">
        <f t="shared" si="93"/>
        <v>0</v>
      </c>
      <c r="D196" s="660">
        <f t="shared" si="93"/>
        <v>0</v>
      </c>
      <c r="E196" s="87"/>
      <c r="F196" s="87"/>
      <c r="G196" s="87"/>
      <c r="H196" s="6"/>
      <c r="I196" s="241" t="e">
        <f t="shared" si="92"/>
        <v>#REF!</v>
      </c>
      <c r="J196" s="238"/>
      <c r="K196" s="240"/>
      <c r="L196" s="239"/>
      <c r="M196" s="29"/>
      <c r="N196" s="29"/>
      <c r="O196" s="29"/>
    </row>
    <row r="197" spans="1:15" ht="12.75">
      <c r="A197" s="82" t="e">
        <f t="shared" si="93"/>
        <v>#REF!</v>
      </c>
      <c r="B197" s="658" t="e">
        <f t="shared" si="93"/>
        <v>#REF!</v>
      </c>
      <c r="C197" s="659">
        <f t="shared" si="93"/>
        <v>0</v>
      </c>
      <c r="D197" s="660">
        <f t="shared" si="93"/>
        <v>0</v>
      </c>
      <c r="E197" s="87"/>
      <c r="F197" s="87"/>
      <c r="G197" s="87"/>
      <c r="H197" s="41"/>
      <c r="I197" s="241" t="e">
        <f t="shared" si="92"/>
        <v>#REF!</v>
      </c>
      <c r="J197" s="27" t="e">
        <f>VLOOKUP($A184,'(C1) Shpenzimet vitet e kaluara'!$A$9:$O$177,7,FALSE)</f>
        <v>#REF!</v>
      </c>
      <c r="K197" s="27" t="e">
        <f>VLOOKUP($A184,'(C1) Shpenzimet vitet e kaluara'!$A$9:$O$177,11,FALSE)</f>
        <v>#REF!</v>
      </c>
      <c r="L197" s="27" t="e">
        <f>VLOOKUP($A184,'(C1) Shpenzimet vitet e kaluara'!$A$9:$O$177,15,FALSE)</f>
        <v>#REF!</v>
      </c>
      <c r="M197" s="87" t="e">
        <f>SUM(M193:M196)</f>
        <v>#REF!</v>
      </c>
      <c r="N197" s="87" t="e">
        <f>SUM(N193:N196)</f>
        <v>#REF!</v>
      </c>
      <c r="O197" s="87" t="e">
        <f>SUM(O193:O196)</f>
        <v>#REF!</v>
      </c>
    </row>
    <row r="198" spans="1:15" ht="12.75">
      <c r="A198" s="82" t="e">
        <f t="shared" si="93"/>
        <v>#REF!</v>
      </c>
      <c r="B198" s="658" t="e">
        <f t="shared" si="93"/>
        <v>#REF!</v>
      </c>
      <c r="C198" s="659">
        <f t="shared" si="93"/>
        <v>0</v>
      </c>
      <c r="D198" s="660">
        <f t="shared" si="93"/>
        <v>0</v>
      </c>
      <c r="E198" s="87"/>
      <c r="F198" s="87"/>
      <c r="G198" s="87"/>
      <c r="H198" s="41"/>
    </row>
    <row r="199" spans="1:15" ht="12.75">
      <c r="A199" s="82" t="e">
        <f t="shared" si="93"/>
        <v>#REF!</v>
      </c>
      <c r="B199" s="658" t="e">
        <f t="shared" si="93"/>
        <v>#REF!</v>
      </c>
      <c r="C199" s="659">
        <f t="shared" si="93"/>
        <v>0</v>
      </c>
      <c r="D199" s="660">
        <f t="shared" si="93"/>
        <v>0</v>
      </c>
      <c r="E199" s="87"/>
      <c r="F199" s="87"/>
      <c r="G199" s="87"/>
      <c r="H199" s="41"/>
      <c r="I199" s="95" t="e">
        <f>I82</f>
        <v>#REF!</v>
      </c>
      <c r="J199" s="26" t="e">
        <f>J190+J197</f>
        <v>#REF!</v>
      </c>
      <c r="K199" s="26" t="e">
        <f>K190+K197</f>
        <v>#REF!</v>
      </c>
      <c r="L199" s="26" t="e">
        <f>L190+L197</f>
        <v>#REF!</v>
      </c>
      <c r="M199" s="87" t="e">
        <f>M197+M190</f>
        <v>#REF!</v>
      </c>
      <c r="N199" s="87" t="e">
        <f>N197+N190</f>
        <v>#REF!</v>
      </c>
      <c r="O199" s="87" t="e">
        <f>O197+O190</f>
        <v>#REF!</v>
      </c>
    </row>
    <row r="200" spans="1:15" ht="12.75">
      <c r="A200" s="82" t="e">
        <f t="shared" si="93"/>
        <v>#REF!</v>
      </c>
      <c r="B200" s="658" t="e">
        <f t="shared" si="93"/>
        <v>#REF!</v>
      </c>
      <c r="C200" s="659">
        <f t="shared" si="93"/>
        <v>0</v>
      </c>
      <c r="D200" s="660">
        <f t="shared" si="93"/>
        <v>0</v>
      </c>
      <c r="E200" s="29"/>
      <c r="F200" s="29"/>
      <c r="G200" s="29"/>
      <c r="H200" s="41"/>
    </row>
    <row r="201" spans="1:15" ht="12.75">
      <c r="A201" s="82" t="e">
        <f t="shared" si="93"/>
        <v>#REF!</v>
      </c>
      <c r="B201" s="658" t="e">
        <f t="shared" si="93"/>
        <v>#REF!</v>
      </c>
      <c r="C201" s="659">
        <f t="shared" si="93"/>
        <v>0</v>
      </c>
      <c r="D201" s="660">
        <f t="shared" si="93"/>
        <v>0</v>
      </c>
      <c r="E201" s="87"/>
      <c r="F201" s="87"/>
      <c r="G201" s="87"/>
      <c r="H201" s="41"/>
    </row>
    <row r="202" spans="1:15" ht="12.75">
      <c r="A202" s="82" t="e">
        <f t="shared" si="93"/>
        <v>#REF!</v>
      </c>
      <c r="B202" s="658" t="e">
        <f t="shared" si="93"/>
        <v>#REF!</v>
      </c>
      <c r="C202" s="659">
        <f t="shared" si="93"/>
        <v>0</v>
      </c>
      <c r="D202" s="660">
        <f t="shared" si="93"/>
        <v>0</v>
      </c>
      <c r="E202" s="87"/>
      <c r="F202" s="87"/>
      <c r="G202" s="87"/>
      <c r="H202" s="41"/>
    </row>
    <row r="203" spans="1:15" ht="12.75">
      <c r="A203" s="82" t="e">
        <f t="shared" si="93"/>
        <v>#REF!</v>
      </c>
      <c r="B203" s="658" t="e">
        <f t="shared" si="93"/>
        <v>#REF!</v>
      </c>
      <c r="C203" s="659">
        <f t="shared" si="93"/>
        <v>0</v>
      </c>
      <c r="D203" s="660">
        <f t="shared" si="93"/>
        <v>0</v>
      </c>
      <c r="E203" s="87"/>
      <c r="F203" s="87"/>
      <c r="G203" s="87"/>
      <c r="H203" s="41"/>
      <c r="I203" s="664" t="e">
        <f t="shared" ref="I203:O204" si="94">I86</f>
        <v>#REF!</v>
      </c>
      <c r="J203" s="665">
        <f t="shared" si="94"/>
        <v>0</v>
      </c>
      <c r="K203" s="665">
        <f t="shared" si="94"/>
        <v>0</v>
      </c>
      <c r="L203" s="665">
        <f t="shared" si="94"/>
        <v>0</v>
      </c>
      <c r="M203" s="665">
        <f t="shared" si="94"/>
        <v>0</v>
      </c>
      <c r="N203" s="665">
        <f t="shared" si="94"/>
        <v>0</v>
      </c>
      <c r="O203" s="666">
        <f t="shared" si="94"/>
        <v>0</v>
      </c>
    </row>
    <row r="204" spans="1:15" ht="12.75" customHeight="1">
      <c r="A204" s="210" t="e">
        <f t="shared" si="93"/>
        <v>#REF!</v>
      </c>
      <c r="B204" s="658">
        <f t="shared" si="93"/>
        <v>0</v>
      </c>
      <c r="C204" s="659">
        <f t="shared" si="93"/>
        <v>0</v>
      </c>
      <c r="D204" s="660">
        <f t="shared" si="93"/>
        <v>0</v>
      </c>
      <c r="E204" s="87">
        <f>SUM(E193:E203)</f>
        <v>0</v>
      </c>
      <c r="F204" s="87">
        <f t="shared" ref="F204" si="95">SUM(F193:F203)</f>
        <v>0</v>
      </c>
      <c r="G204" s="87">
        <f t="shared" ref="G204" si="96">SUM(G193:G203)</f>
        <v>0</v>
      </c>
      <c r="H204" s="41"/>
      <c r="I204" s="667">
        <f t="shared" si="94"/>
        <v>0</v>
      </c>
      <c r="J204" s="668">
        <f t="shared" si="94"/>
        <v>0</v>
      </c>
      <c r="K204" s="668">
        <f t="shared" si="94"/>
        <v>0</v>
      </c>
      <c r="L204" s="668">
        <f t="shared" si="94"/>
        <v>0</v>
      </c>
      <c r="M204" s="668">
        <f t="shared" si="94"/>
        <v>0</v>
      </c>
      <c r="N204" s="668">
        <f t="shared" si="94"/>
        <v>0</v>
      </c>
      <c r="O204" s="669">
        <f t="shared" si="94"/>
        <v>0</v>
      </c>
    </row>
    <row r="205" spans="1:15" ht="12.75">
      <c r="A205" s="655" t="e">
        <f t="shared" si="93"/>
        <v>#REF!</v>
      </c>
      <c r="B205" s="656">
        <f t="shared" si="93"/>
        <v>0</v>
      </c>
      <c r="C205" s="656">
        <f t="shared" si="93"/>
        <v>0</v>
      </c>
      <c r="D205" s="656">
        <f t="shared" si="93"/>
        <v>0</v>
      </c>
      <c r="E205" s="656">
        <f>E88</f>
        <v>0</v>
      </c>
      <c r="F205" s="656">
        <f>F88</f>
        <v>0</v>
      </c>
      <c r="G205" s="657">
        <f>G88</f>
        <v>0</v>
      </c>
      <c r="H205" s="41"/>
      <c r="I205" s="13" t="e">
        <f>I88</f>
        <v>#REF!</v>
      </c>
      <c r="J205" s="14" t="e">
        <f t="shared" ref="J205:O205" si="97">B189-J199</f>
        <v>#REF!</v>
      </c>
      <c r="K205" s="14" t="e">
        <f t="shared" si="97"/>
        <v>#REF!</v>
      </c>
      <c r="L205" s="14" t="e">
        <f t="shared" si="97"/>
        <v>#REF!</v>
      </c>
      <c r="M205" s="14" t="e">
        <f t="shared" si="97"/>
        <v>#REF!</v>
      </c>
      <c r="N205" s="14" t="e">
        <f t="shared" si="97"/>
        <v>#REF!</v>
      </c>
      <c r="O205" s="14" t="e">
        <f t="shared" si="97"/>
        <v>#REF!</v>
      </c>
    </row>
    <row r="206" spans="1:15" ht="12.75">
      <c r="A206" s="82" t="e">
        <f t="shared" si="93"/>
        <v>#REF!</v>
      </c>
      <c r="B206" s="658" t="e">
        <f t="shared" si="93"/>
        <v>#REF!</v>
      </c>
      <c r="C206" s="659">
        <f t="shared" si="93"/>
        <v>0</v>
      </c>
      <c r="D206" s="660">
        <f t="shared" si="93"/>
        <v>0</v>
      </c>
      <c r="E206" s="29"/>
      <c r="F206" s="29"/>
      <c r="G206" s="29"/>
      <c r="H206" s="41"/>
      <c r="I206" s="41"/>
      <c r="J206" s="41"/>
      <c r="K206" s="41"/>
      <c r="L206" s="12"/>
      <c r="M206" s="42"/>
    </row>
    <row r="207" spans="1:15" ht="12.75">
      <c r="A207" s="82" t="e">
        <f t="shared" si="93"/>
        <v>#REF!</v>
      </c>
      <c r="B207" s="658" t="e">
        <f t="shared" si="93"/>
        <v>#REF!</v>
      </c>
      <c r="C207" s="659">
        <f t="shared" si="93"/>
        <v>0</v>
      </c>
      <c r="D207" s="660">
        <f t="shared" si="93"/>
        <v>0</v>
      </c>
      <c r="E207" s="29"/>
      <c r="F207" s="29"/>
      <c r="G207" s="29"/>
      <c r="H207" s="41"/>
    </row>
    <row r="208" spans="1:15" ht="12.75">
      <c r="A208" s="82" t="e">
        <f t="shared" si="93"/>
        <v>#REF!</v>
      </c>
      <c r="B208" s="658" t="e">
        <f t="shared" si="93"/>
        <v>#REF!</v>
      </c>
      <c r="C208" s="659">
        <f t="shared" si="93"/>
        <v>0</v>
      </c>
      <c r="D208" s="660">
        <f t="shared" si="93"/>
        <v>0</v>
      </c>
      <c r="E208" s="29"/>
      <c r="F208" s="29"/>
      <c r="G208" s="29"/>
      <c r="H208" s="41"/>
      <c r="I208" s="165" t="e">
        <f>I37</f>
        <v>#REF!</v>
      </c>
      <c r="J208" s="719" t="e">
        <f>J37</f>
        <v>#REF!</v>
      </c>
      <c r="K208" s="720"/>
      <c r="L208" s="721"/>
      <c r="M208" s="87" t="e">
        <f>VLOOKUP($A184,#REF!,4,FALSE)</f>
        <v>#REF!</v>
      </c>
      <c r="N208" s="87" t="e">
        <f>VLOOKUP($A184,#REF!,5,FALSE)</f>
        <v>#REF!</v>
      </c>
      <c r="O208" s="87" t="e">
        <f>VLOOKUP($A184,#REF!,6,FALSE)</f>
        <v>#REF!</v>
      </c>
    </row>
    <row r="209" spans="1:15" ht="12.75" customHeight="1">
      <c r="A209" s="82" t="e">
        <f t="shared" si="93"/>
        <v>#REF!</v>
      </c>
      <c r="B209" s="658" t="e">
        <f t="shared" si="93"/>
        <v>#REF!</v>
      </c>
      <c r="C209" s="659">
        <f t="shared" si="93"/>
        <v>0</v>
      </c>
      <c r="D209" s="660">
        <f t="shared" si="93"/>
        <v>0</v>
      </c>
      <c r="E209" s="29"/>
      <c r="F209" s="29"/>
      <c r="G209" s="29"/>
      <c r="H209" s="41"/>
      <c r="I209" s="491" t="e">
        <f>I38</f>
        <v>#REF!</v>
      </c>
      <c r="J209" s="719" t="e">
        <f>J38</f>
        <v>#REF!</v>
      </c>
      <c r="K209" s="720"/>
      <c r="L209" s="721"/>
      <c r="M209" s="29"/>
      <c r="N209" s="29"/>
      <c r="O209" s="29"/>
    </row>
    <row r="210" spans="1:15" ht="12.75">
      <c r="A210" s="82" t="e">
        <f t="shared" si="93"/>
        <v>#REF!</v>
      </c>
      <c r="B210" s="658" t="e">
        <f t="shared" si="93"/>
        <v>#REF!</v>
      </c>
      <c r="C210" s="659">
        <f t="shared" si="93"/>
        <v>0</v>
      </c>
      <c r="D210" s="660">
        <f t="shared" si="93"/>
        <v>0</v>
      </c>
      <c r="E210" s="29"/>
      <c r="F210" s="29"/>
      <c r="G210" s="29"/>
      <c r="H210" s="41"/>
      <c r="I210" s="219"/>
      <c r="J210" s="719" t="e">
        <f>J39</f>
        <v>#REF!</v>
      </c>
      <c r="K210" s="720"/>
      <c r="L210" s="721"/>
      <c r="M210" s="29"/>
      <c r="N210" s="29"/>
      <c r="O210" s="29"/>
    </row>
    <row r="211" spans="1:15" ht="12.75">
      <c r="A211" s="82" t="e">
        <f t="shared" si="93"/>
        <v>#REF!</v>
      </c>
      <c r="B211" s="658" t="e">
        <f t="shared" si="93"/>
        <v>#REF!</v>
      </c>
      <c r="C211" s="659">
        <f t="shared" si="93"/>
        <v>0</v>
      </c>
      <c r="D211" s="660">
        <f t="shared" si="93"/>
        <v>0</v>
      </c>
      <c r="E211" s="29"/>
      <c r="F211" s="29"/>
      <c r="G211" s="29"/>
      <c r="H211" s="41"/>
      <c r="I211" s="219"/>
      <c r="J211" s="719" t="e">
        <f>J40</f>
        <v>#REF!</v>
      </c>
      <c r="K211" s="720"/>
      <c r="L211" s="721"/>
      <c r="M211" s="29"/>
      <c r="N211" s="29"/>
      <c r="O211" s="29"/>
    </row>
    <row r="212" spans="1:15" ht="12.75">
      <c r="A212" s="82" t="e">
        <f t="shared" si="93"/>
        <v>#REF!</v>
      </c>
      <c r="B212" s="658" t="e">
        <f t="shared" si="93"/>
        <v>#REF!</v>
      </c>
      <c r="C212" s="659">
        <f t="shared" si="93"/>
        <v>0</v>
      </c>
      <c r="D212" s="660">
        <f t="shared" si="93"/>
        <v>0</v>
      </c>
      <c r="E212" s="29"/>
      <c r="F212" s="29"/>
      <c r="G212" s="29"/>
      <c r="H212" s="41"/>
      <c r="I212" s="219"/>
      <c r="J212" s="715"/>
      <c r="K212" s="715"/>
      <c r="L212" s="715"/>
      <c r="M212" s="227" t="e">
        <f>IF(SUM(M209:M211)=M208,"OK","STOP")</f>
        <v>#REF!</v>
      </c>
      <c r="N212" s="227" t="e">
        <f>IF(SUM(N209:N211)=N208,"OK","STOP")</f>
        <v>#REF!</v>
      </c>
      <c r="O212" s="227" t="e">
        <f>IF(SUM(O209:O211)=O208,"OK","STOP")</f>
        <v>#REF!</v>
      </c>
    </row>
    <row r="213" spans="1:15" ht="12.75">
      <c r="A213" s="439" t="e">
        <f t="shared" si="93"/>
        <v>#REF!</v>
      </c>
      <c r="B213" s="685" t="e">
        <f t="shared" si="93"/>
        <v>#REF!</v>
      </c>
      <c r="C213" s="686">
        <f t="shared" si="93"/>
        <v>0</v>
      </c>
      <c r="D213" s="687">
        <f t="shared" si="93"/>
        <v>0</v>
      </c>
      <c r="E213" s="87"/>
      <c r="F213" s="87"/>
      <c r="G213" s="87"/>
      <c r="H213" s="41"/>
      <c r="I213" s="270" t="e">
        <f>I96</f>
        <v>#REF!</v>
      </c>
      <c r="J213" s="8"/>
      <c r="K213" s="8"/>
      <c r="L213" s="8"/>
      <c r="M213" s="8"/>
      <c r="N213" s="8"/>
      <c r="O213" s="8"/>
    </row>
    <row r="214" spans="1:15" ht="12.75">
      <c r="A214" s="82" t="e">
        <f t="shared" si="93"/>
        <v>#REF!</v>
      </c>
      <c r="B214" s="658" t="e">
        <f t="shared" si="93"/>
        <v>#REF!</v>
      </c>
      <c r="C214" s="659">
        <f t="shared" si="93"/>
        <v>0</v>
      </c>
      <c r="D214" s="660">
        <f t="shared" si="93"/>
        <v>0</v>
      </c>
      <c r="E214" s="29"/>
      <c r="F214" s="29"/>
      <c r="G214" s="29"/>
      <c r="H214" s="41"/>
      <c r="I214" s="268">
        <f>I97</f>
        <v>2021</v>
      </c>
      <c r="J214" s="700"/>
      <c r="K214" s="701"/>
      <c r="L214" s="701"/>
      <c r="M214" s="701"/>
      <c r="N214" s="701"/>
      <c r="O214" s="702"/>
    </row>
    <row r="215" spans="1:15" ht="12.75">
      <c r="A215" s="82" t="e">
        <f t="shared" si="93"/>
        <v>#REF!</v>
      </c>
      <c r="B215" s="688" t="e">
        <f t="shared" si="93"/>
        <v>#REF!</v>
      </c>
      <c r="C215" s="689">
        <f t="shared" si="93"/>
        <v>0</v>
      </c>
      <c r="D215" s="690">
        <f t="shared" si="93"/>
        <v>0</v>
      </c>
      <c r="E215" s="29"/>
      <c r="F215" s="29"/>
      <c r="G215" s="29"/>
      <c r="H215" s="41"/>
      <c r="I215" s="269"/>
      <c r="J215" s="703"/>
      <c r="K215" s="704"/>
      <c r="L215" s="704"/>
      <c r="M215" s="704"/>
      <c r="N215" s="704"/>
      <c r="O215" s="705"/>
    </row>
    <row r="216" spans="1:15" ht="12.75">
      <c r="A216" s="165" t="e">
        <f>A99</f>
        <v>#REF!</v>
      </c>
      <c r="B216" s="658" t="e">
        <f>B99</f>
        <v>#REF!</v>
      </c>
      <c r="C216" s="659">
        <f>C99</f>
        <v>0</v>
      </c>
      <c r="D216" s="215" t="str">
        <f>IF(OR(E216&lt;0,F216&lt;0,G216&lt;0),"STOP","OK!")</f>
        <v>OK!</v>
      </c>
      <c r="E216" s="88">
        <f>-E204+E189-(SUM(E206:E215))</f>
        <v>0</v>
      </c>
      <c r="F216" s="212">
        <f t="shared" ref="F216" si="98">-F204+F189-(SUM(F206:F215))</f>
        <v>0</v>
      </c>
      <c r="G216" s="212">
        <f t="shared" ref="G216" si="99">-G204+G189-(SUM(G206:G215))</f>
        <v>0</v>
      </c>
      <c r="H216" s="41"/>
      <c r="I216" s="268">
        <f>I99</f>
        <v>2022</v>
      </c>
      <c r="J216" s="700"/>
      <c r="K216" s="701"/>
      <c r="L216" s="701"/>
      <c r="M216" s="701"/>
      <c r="N216" s="701"/>
      <c r="O216" s="702"/>
    </row>
    <row r="217" spans="1:15" ht="12.75">
      <c r="A217" s="82" t="e">
        <f>A100</f>
        <v>#REF!</v>
      </c>
      <c r="B217" s="691"/>
      <c r="C217" s="692"/>
      <c r="D217" s="693"/>
      <c r="E217" s="87">
        <f>SUM(E206:E216)</f>
        <v>0</v>
      </c>
      <c r="F217" s="87">
        <f t="shared" ref="F217" si="100">SUM(F206:F216)</f>
        <v>0</v>
      </c>
      <c r="G217" s="87">
        <f t="shared" ref="G217" si="101">SUM(G206:G216)</f>
        <v>0</v>
      </c>
      <c r="H217" s="41"/>
      <c r="I217" s="269"/>
      <c r="J217" s="706"/>
      <c r="K217" s="707"/>
      <c r="L217" s="707"/>
      <c r="M217" s="707"/>
      <c r="N217" s="707"/>
      <c r="O217" s="708"/>
    </row>
    <row r="218" spans="1:15" ht="12.75">
      <c r="A218" s="83"/>
      <c r="B218" s="129"/>
      <c r="C218" s="84"/>
      <c r="D218" s="84"/>
      <c r="E218" s="8"/>
      <c r="F218" s="8"/>
      <c r="G218" s="91"/>
      <c r="H218" s="41"/>
      <c r="I218" s="268">
        <f>I101</f>
        <v>2023</v>
      </c>
      <c r="J218" s="700"/>
      <c r="K218" s="701"/>
      <c r="L218" s="701"/>
      <c r="M218" s="701"/>
      <c r="N218" s="701"/>
      <c r="O218" s="702"/>
    </row>
    <row r="219" spans="1:15" ht="12.75">
      <c r="A219" s="95" t="e">
        <f>A102</f>
        <v>#REF!</v>
      </c>
      <c r="B219" s="26" t="e">
        <f>B189</f>
        <v>#REF!</v>
      </c>
      <c r="C219" s="26" t="e">
        <f t="shared" ref="C219:D219" si="102">C189</f>
        <v>#REF!</v>
      </c>
      <c r="D219" s="26" t="e">
        <f t="shared" si="102"/>
        <v>#REF!</v>
      </c>
      <c r="E219" s="87">
        <f>E204+E217</f>
        <v>0</v>
      </c>
      <c r="F219" s="87">
        <f>F204+F217</f>
        <v>0</v>
      </c>
      <c r="G219" s="87">
        <f t="shared" ref="G219" si="103">G204+G217</f>
        <v>0</v>
      </c>
      <c r="H219" s="41"/>
      <c r="I219" s="269"/>
      <c r="J219" s="706"/>
      <c r="K219" s="707"/>
      <c r="L219" s="707"/>
      <c r="M219" s="707"/>
      <c r="N219" s="707"/>
      <c r="O219" s="708"/>
    </row>
    <row r="222" spans="1:15" ht="17.25" customHeight="1">
      <c r="A222" s="132" t="e">
        <f t="shared" ref="A222:O222" si="104">A66</f>
        <v>#REF!</v>
      </c>
      <c r="B222" s="654" t="e">
        <f t="shared" si="104"/>
        <v>#REF!</v>
      </c>
      <c r="C222" s="654">
        <f t="shared" si="104"/>
        <v>0</v>
      </c>
      <c r="D222" s="654">
        <f t="shared" si="104"/>
        <v>0</v>
      </c>
      <c r="E222" s="654">
        <f t="shared" si="104"/>
        <v>0</v>
      </c>
      <c r="F222" s="654">
        <f t="shared" si="104"/>
        <v>0</v>
      </c>
      <c r="G222" s="654">
        <f t="shared" si="104"/>
        <v>0</v>
      </c>
      <c r="H222" s="654">
        <f t="shared" si="104"/>
        <v>0</v>
      </c>
      <c r="I222" s="654">
        <f t="shared" si="104"/>
        <v>0</v>
      </c>
      <c r="J222" s="654">
        <f t="shared" si="104"/>
        <v>0</v>
      </c>
      <c r="K222" s="654">
        <f t="shared" si="104"/>
        <v>0</v>
      </c>
      <c r="L222" s="654">
        <f t="shared" si="104"/>
        <v>0</v>
      </c>
      <c r="M222" s="654">
        <f t="shared" si="104"/>
        <v>0</v>
      </c>
      <c r="N222" s="654">
        <f t="shared" si="104"/>
        <v>0</v>
      </c>
      <c r="O222" s="654">
        <f t="shared" si="104"/>
        <v>0</v>
      </c>
    </row>
    <row r="223" spans="1:15" ht="17.25" customHeight="1">
      <c r="A223" s="185" t="e">
        <f>A10</f>
        <v>#REF!</v>
      </c>
      <c r="B223" s="654" t="e">
        <f>C10</f>
        <v>#REF!</v>
      </c>
      <c r="C223" s="654" t="e">
        <f>#REF!</f>
        <v>#REF!</v>
      </c>
      <c r="D223" s="654" t="e">
        <f>#REF!</f>
        <v>#REF!</v>
      </c>
      <c r="E223" s="654" t="e">
        <f>#REF!</f>
        <v>#REF!</v>
      </c>
      <c r="F223" s="654" t="e">
        <f>#REF!</f>
        <v>#REF!</v>
      </c>
      <c r="G223" s="654" t="e">
        <f>#REF!</f>
        <v>#REF!</v>
      </c>
      <c r="H223" s="654" t="e">
        <f>#REF!</f>
        <v>#REF!</v>
      </c>
      <c r="I223" s="654" t="e">
        <f>#REF!</f>
        <v>#REF!</v>
      </c>
      <c r="J223" s="654" t="e">
        <f>#REF!</f>
        <v>#REF!</v>
      </c>
      <c r="K223" s="654" t="e">
        <f>#REF!</f>
        <v>#REF!</v>
      </c>
      <c r="L223" s="654" t="e">
        <f>#REF!</f>
        <v>#REF!</v>
      </c>
      <c r="M223" s="654" t="e">
        <f>#REF!</f>
        <v>#REF!</v>
      </c>
      <c r="N223" s="654" t="e">
        <f>#REF!</f>
        <v>#REF!</v>
      </c>
      <c r="O223" s="654" t="e">
        <f>#REF!</f>
        <v>#REF!</v>
      </c>
    </row>
    <row r="224" spans="1:15" ht="17.25" customHeight="1">
      <c r="A224" s="185" t="e">
        <f>#REF!</f>
        <v>#REF!</v>
      </c>
      <c r="B224" s="361"/>
      <c r="C224" s="361"/>
      <c r="D224" s="361"/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2"/>
    </row>
    <row r="225" spans="1:15" ht="21.75" customHeight="1">
      <c r="A225" s="681" t="e">
        <f t="shared" ref="A225:G225" si="105">A69</f>
        <v>#REF!</v>
      </c>
      <c r="B225" s="682">
        <f t="shared" si="105"/>
        <v>0</v>
      </c>
      <c r="C225" s="682">
        <f t="shared" si="105"/>
        <v>0</v>
      </c>
      <c r="D225" s="682">
        <f t="shared" si="105"/>
        <v>0</v>
      </c>
      <c r="E225" s="682">
        <f t="shared" si="105"/>
        <v>0</v>
      </c>
      <c r="F225" s="682">
        <f t="shared" si="105"/>
        <v>0</v>
      </c>
      <c r="G225" s="683">
        <f t="shared" si="105"/>
        <v>0</v>
      </c>
      <c r="H225" s="89"/>
      <c r="I225" s="684" t="e">
        <f t="shared" ref="I225:O225" si="106">I69</f>
        <v>#REF!</v>
      </c>
      <c r="J225" s="682">
        <f t="shared" si="106"/>
        <v>0</v>
      </c>
      <c r="K225" s="682">
        <f t="shared" si="106"/>
        <v>0</v>
      </c>
      <c r="L225" s="682">
        <f t="shared" si="106"/>
        <v>0</v>
      </c>
      <c r="M225" s="682">
        <f t="shared" si="106"/>
        <v>0</v>
      </c>
      <c r="N225" s="682">
        <f t="shared" si="106"/>
        <v>0</v>
      </c>
      <c r="O225" s="683">
        <f t="shared" si="106"/>
        <v>0</v>
      </c>
    </row>
    <row r="226" spans="1:15" ht="18.75" customHeight="1">
      <c r="A226" s="130"/>
      <c r="B226" s="266">
        <f t="shared" ref="B226:G226" si="107">B70</f>
        <v>2018</v>
      </c>
      <c r="C226" s="266">
        <f t="shared" si="107"/>
        <v>2019</v>
      </c>
      <c r="D226" s="266">
        <f t="shared" si="107"/>
        <v>2020</v>
      </c>
      <c r="E226" s="164">
        <f t="shared" si="107"/>
        <v>2021</v>
      </c>
      <c r="F226" s="164">
        <f t="shared" si="107"/>
        <v>2022</v>
      </c>
      <c r="G226" s="164">
        <f t="shared" si="107"/>
        <v>2023</v>
      </c>
      <c r="H226" s="131"/>
      <c r="I226" s="263"/>
      <c r="J226" s="266">
        <f t="shared" ref="J226:O226" si="108">J70</f>
        <v>2018</v>
      </c>
      <c r="K226" s="266">
        <f t="shared" si="108"/>
        <v>2019</v>
      </c>
      <c r="L226" s="266">
        <f t="shared" si="108"/>
        <v>2020</v>
      </c>
      <c r="M226" s="164">
        <f t="shared" si="108"/>
        <v>2021</v>
      </c>
      <c r="N226" s="164">
        <f t="shared" si="108"/>
        <v>2022</v>
      </c>
      <c r="O226" s="164">
        <f t="shared" si="108"/>
        <v>2023</v>
      </c>
    </row>
    <row r="227" spans="1:15" ht="12.75">
      <c r="A227" s="279"/>
      <c r="B227" s="128"/>
      <c r="C227" s="271"/>
      <c r="D227" s="224"/>
      <c r="E227" s="6"/>
      <c r="F227" s="6"/>
      <c r="G227" s="280"/>
      <c r="H227" s="89"/>
      <c r="I227" s="272"/>
      <c r="J227" s="232"/>
      <c r="K227" s="232"/>
      <c r="L227" s="232"/>
      <c r="M227" s="232"/>
      <c r="N227" s="232"/>
      <c r="O227" s="233"/>
    </row>
    <row r="228" spans="1:15" ht="12.75">
      <c r="A228" s="95" t="e">
        <f>A72</f>
        <v>#REF!</v>
      </c>
      <c r="B228" s="26" t="e">
        <f>VLOOKUP(A223,'(C1) Shpenzimet vitet e kaluara'!A$9:O$177,5,FALSE)</f>
        <v>#REF!</v>
      </c>
      <c r="C228" s="26" t="e">
        <f>VLOOKUP(A223,'(C1) Shpenzimet vitet e kaluara'!A$9:O$177,9,FALSE)</f>
        <v>#REF!</v>
      </c>
      <c r="D228" s="26" t="e">
        <f>VLOOKUP(A223,'(C1) Shpenzimet vitet e kaluara'!A$9:O$177,13,FALSE)</f>
        <v>#REF!</v>
      </c>
      <c r="E228" s="29"/>
      <c r="F228" s="29"/>
      <c r="G228" s="29"/>
      <c r="H228" s="89"/>
      <c r="I228" s="655" t="e">
        <f t="shared" ref="I228:O228" si="109">I72</f>
        <v>#REF!</v>
      </c>
      <c r="J228" s="656">
        <f t="shared" si="109"/>
        <v>0</v>
      </c>
      <c r="K228" s="656">
        <f t="shared" si="109"/>
        <v>0</v>
      </c>
      <c r="L228" s="656">
        <f t="shared" si="109"/>
        <v>0</v>
      </c>
      <c r="M228" s="656">
        <f t="shared" si="109"/>
        <v>0</v>
      </c>
      <c r="N228" s="656">
        <f t="shared" si="109"/>
        <v>0</v>
      </c>
      <c r="O228" s="657">
        <f t="shared" si="109"/>
        <v>0</v>
      </c>
    </row>
    <row r="229" spans="1:15" ht="12.75">
      <c r="A229" s="83"/>
      <c r="B229" s="129"/>
      <c r="C229" s="84"/>
      <c r="D229" s="84"/>
      <c r="E229" s="8"/>
      <c r="F229" s="8"/>
      <c r="G229" s="91"/>
      <c r="H229" s="8"/>
      <c r="I229" s="95" t="e">
        <f>I73</f>
        <v>#REF!</v>
      </c>
      <c r="J229" s="27" t="e">
        <f>VLOOKUP($A223,'(C1) Shpenzimet vitet e kaluara'!$A$9:$O$177,6,FALSE)</f>
        <v>#REF!</v>
      </c>
      <c r="K229" s="27" t="e">
        <f>VLOOKUP($A223,'(C1) Shpenzimet vitet e kaluara'!$A$9:$O$177,10,FALSE)</f>
        <v>#REF!</v>
      </c>
      <c r="L229" s="27" t="e">
        <f>VLOOKUP($A223,'(C1) Shpenzimet vitet e kaluara'!$A$9:$O$177,14,FALSE)</f>
        <v>#REF!</v>
      </c>
      <c r="M229" s="29"/>
      <c r="N229" s="29"/>
      <c r="O229" s="29"/>
    </row>
    <row r="230" spans="1:15" ht="12.75">
      <c r="A230" s="661" t="e">
        <f t="shared" ref="A230:G231" si="110">A74</f>
        <v>#REF!</v>
      </c>
      <c r="B230" s="662">
        <f t="shared" si="110"/>
        <v>0</v>
      </c>
      <c r="C230" s="662">
        <f t="shared" si="110"/>
        <v>0</v>
      </c>
      <c r="D230" s="662">
        <f t="shared" si="110"/>
        <v>0</v>
      </c>
      <c r="E230" s="662">
        <f t="shared" si="110"/>
        <v>0</v>
      </c>
      <c r="F230" s="662">
        <f t="shared" si="110"/>
        <v>0</v>
      </c>
      <c r="G230" s="663">
        <f t="shared" si="110"/>
        <v>0</v>
      </c>
      <c r="H230" s="8"/>
    </row>
    <row r="231" spans="1:15" ht="12.75">
      <c r="A231" s="655" t="e">
        <f t="shared" si="110"/>
        <v>#REF!</v>
      </c>
      <c r="B231" s="656">
        <f t="shared" si="110"/>
        <v>0</v>
      </c>
      <c r="C231" s="656">
        <f t="shared" si="110"/>
        <v>0</v>
      </c>
      <c r="D231" s="656">
        <f t="shared" si="110"/>
        <v>0</v>
      </c>
      <c r="E231" s="656">
        <f t="shared" si="110"/>
        <v>0</v>
      </c>
      <c r="F231" s="656">
        <f t="shared" si="110"/>
        <v>0</v>
      </c>
      <c r="G231" s="657">
        <f t="shared" si="110"/>
        <v>0</v>
      </c>
      <c r="H231" s="23"/>
      <c r="I231" s="655" t="e">
        <f t="shared" ref="I231:I236" si="111">I75</f>
        <v>#REF!</v>
      </c>
      <c r="J231" s="656"/>
      <c r="K231" s="656"/>
      <c r="L231" s="656"/>
      <c r="M231" s="656"/>
      <c r="N231" s="656"/>
      <c r="O231" s="657"/>
    </row>
    <row r="232" spans="1:15" ht="12.75">
      <c r="A232" s="82" t="e">
        <f t="shared" ref="A232:D254" si="112">A76</f>
        <v>#REF!</v>
      </c>
      <c r="B232" s="658" t="e">
        <f t="shared" si="112"/>
        <v>#REF!</v>
      </c>
      <c r="C232" s="659">
        <f t="shared" si="112"/>
        <v>0</v>
      </c>
      <c r="D232" s="660">
        <f t="shared" si="112"/>
        <v>0</v>
      </c>
      <c r="E232" s="87"/>
      <c r="F232" s="87"/>
      <c r="G232" s="87"/>
      <c r="H232" s="23"/>
      <c r="I232" s="241" t="e">
        <f t="shared" si="111"/>
        <v>#REF!</v>
      </c>
      <c r="J232" s="238"/>
      <c r="K232" s="240"/>
      <c r="L232" s="239"/>
      <c r="M232" s="86"/>
      <c r="N232" s="86"/>
      <c r="O232" s="90"/>
    </row>
    <row r="233" spans="1:15" ht="12.75">
      <c r="A233" s="82" t="e">
        <f t="shared" si="112"/>
        <v>#REF!</v>
      </c>
      <c r="B233" s="658" t="e">
        <f t="shared" si="112"/>
        <v>#REF!</v>
      </c>
      <c r="C233" s="659">
        <f t="shared" si="112"/>
        <v>0</v>
      </c>
      <c r="D233" s="660">
        <f t="shared" si="112"/>
        <v>0</v>
      </c>
      <c r="E233" s="87"/>
      <c r="F233" s="87"/>
      <c r="G233" s="87"/>
      <c r="H233" s="23"/>
      <c r="I233" s="241" t="e">
        <f t="shared" si="111"/>
        <v>#REF!</v>
      </c>
      <c r="J233" s="238"/>
      <c r="K233" s="240"/>
      <c r="L233" s="239"/>
      <c r="M233" s="86"/>
      <c r="N233" s="86"/>
      <c r="O233" s="90"/>
    </row>
    <row r="234" spans="1:15" ht="12.75">
      <c r="A234" s="82" t="e">
        <f t="shared" si="112"/>
        <v>#REF!</v>
      </c>
      <c r="B234" s="658" t="e">
        <f t="shared" si="112"/>
        <v>#REF!</v>
      </c>
      <c r="C234" s="659">
        <f t="shared" si="112"/>
        <v>0</v>
      </c>
      <c r="D234" s="660">
        <f t="shared" si="112"/>
        <v>0</v>
      </c>
      <c r="E234" s="87"/>
      <c r="F234" s="87"/>
      <c r="G234" s="87"/>
      <c r="H234" s="41"/>
      <c r="I234" s="241" t="e">
        <f t="shared" si="111"/>
        <v>#REF!</v>
      </c>
      <c r="J234" s="238"/>
      <c r="K234" s="240"/>
      <c r="L234" s="239"/>
      <c r="M234" s="206" t="e">
        <f>VLOOKUP($A223,#REF!,4,FALSE)</f>
        <v>#REF!</v>
      </c>
      <c r="N234" s="342" t="e">
        <f>VLOOKUP($A223,#REF!,5,FALSE)</f>
        <v>#REF!</v>
      </c>
      <c r="O234" s="343" t="e">
        <f>VLOOKUP($A223,#REF!,6,FALSE)</f>
        <v>#REF!</v>
      </c>
    </row>
    <row r="235" spans="1:15" ht="12.75">
      <c r="A235" s="82" t="e">
        <f t="shared" si="112"/>
        <v>#REF!</v>
      </c>
      <c r="B235" s="658" t="e">
        <f t="shared" si="112"/>
        <v>#REF!</v>
      </c>
      <c r="C235" s="659">
        <f t="shared" si="112"/>
        <v>0</v>
      </c>
      <c r="D235" s="660">
        <f t="shared" si="112"/>
        <v>0</v>
      </c>
      <c r="E235" s="87"/>
      <c r="F235" s="87"/>
      <c r="G235" s="87"/>
      <c r="H235" s="6"/>
      <c r="I235" s="241" t="e">
        <f t="shared" si="111"/>
        <v>#REF!</v>
      </c>
      <c r="J235" s="238"/>
      <c r="K235" s="240"/>
      <c r="L235" s="239"/>
      <c r="M235" s="86"/>
      <c r="N235" s="86"/>
      <c r="O235" s="90"/>
    </row>
    <row r="236" spans="1:15" ht="12.75">
      <c r="A236" s="82" t="e">
        <f t="shared" si="112"/>
        <v>#REF!</v>
      </c>
      <c r="B236" s="658" t="e">
        <f t="shared" si="112"/>
        <v>#REF!</v>
      </c>
      <c r="C236" s="659">
        <f t="shared" si="112"/>
        <v>0</v>
      </c>
      <c r="D236" s="660">
        <f t="shared" si="112"/>
        <v>0</v>
      </c>
      <c r="E236" s="87"/>
      <c r="F236" s="87"/>
      <c r="G236" s="87"/>
      <c r="H236" s="41"/>
      <c r="I236" s="241" t="e">
        <f t="shared" si="111"/>
        <v>#REF!</v>
      </c>
      <c r="J236" s="27" t="e">
        <f>VLOOKUP($A223,'(C1) Shpenzimet vitet e kaluara'!$A$9:$O$177,7,FALSE)</f>
        <v>#REF!</v>
      </c>
      <c r="K236" s="27" t="e">
        <f>VLOOKUP($A223,'(C1) Shpenzimet vitet e kaluara'!$A$9:$O$177,11,FALSE)</f>
        <v>#REF!</v>
      </c>
      <c r="L236" s="27" t="e">
        <f>VLOOKUP($A223,'(C1) Shpenzimet vitet e kaluara'!$A$9:$O$177,15,FALSE)</f>
        <v>#REF!</v>
      </c>
      <c r="M236" s="87" t="e">
        <f>SUM(M232:M235)</f>
        <v>#REF!</v>
      </c>
      <c r="N236" s="87" t="e">
        <f t="shared" ref="N236" si="113">SUM(N232:N235)</f>
        <v>#REF!</v>
      </c>
      <c r="O236" s="87" t="e">
        <f t="shared" ref="O236" si="114">SUM(O232:O235)</f>
        <v>#REF!</v>
      </c>
    </row>
    <row r="237" spans="1:15" ht="12.75">
      <c r="A237" s="82" t="e">
        <f t="shared" si="112"/>
        <v>#REF!</v>
      </c>
      <c r="B237" s="658" t="e">
        <f t="shared" si="112"/>
        <v>#REF!</v>
      </c>
      <c r="C237" s="659">
        <f t="shared" si="112"/>
        <v>0</v>
      </c>
      <c r="D237" s="660">
        <f t="shared" si="112"/>
        <v>0</v>
      </c>
      <c r="E237" s="87"/>
      <c r="F237" s="87"/>
      <c r="G237" s="87"/>
      <c r="H237" s="41"/>
    </row>
    <row r="238" spans="1:15" ht="12.75">
      <c r="A238" s="82" t="e">
        <f t="shared" si="112"/>
        <v>#REF!</v>
      </c>
      <c r="B238" s="658" t="e">
        <f t="shared" si="112"/>
        <v>#REF!</v>
      </c>
      <c r="C238" s="659">
        <f t="shared" si="112"/>
        <v>0</v>
      </c>
      <c r="D238" s="660">
        <f t="shared" si="112"/>
        <v>0</v>
      </c>
      <c r="E238" s="87"/>
      <c r="F238" s="87"/>
      <c r="G238" s="87"/>
      <c r="H238" s="41"/>
      <c r="I238" s="95" t="e">
        <f>I82</f>
        <v>#REF!</v>
      </c>
      <c r="J238" s="26" t="e">
        <f>J229+J236</f>
        <v>#REF!</v>
      </c>
      <c r="K238" s="26" t="e">
        <f>K229+K236</f>
        <v>#REF!</v>
      </c>
      <c r="L238" s="26" t="e">
        <f>L229+L236</f>
        <v>#REF!</v>
      </c>
      <c r="M238" s="87" t="e">
        <f>M236+M229</f>
        <v>#REF!</v>
      </c>
      <c r="N238" s="87" t="e">
        <f>N236+N229</f>
        <v>#REF!</v>
      </c>
      <c r="O238" s="87" t="e">
        <f>O236+O229</f>
        <v>#REF!</v>
      </c>
    </row>
    <row r="239" spans="1:15" ht="12.75">
      <c r="A239" s="82" t="e">
        <f t="shared" si="112"/>
        <v>#REF!</v>
      </c>
      <c r="B239" s="658" t="e">
        <f t="shared" si="112"/>
        <v>#REF!</v>
      </c>
      <c r="C239" s="659">
        <f t="shared" si="112"/>
        <v>0</v>
      </c>
      <c r="D239" s="660">
        <f t="shared" si="112"/>
        <v>0</v>
      </c>
      <c r="E239" s="29"/>
      <c r="F239" s="29"/>
      <c r="G239" s="29"/>
      <c r="H239" s="41"/>
    </row>
    <row r="240" spans="1:15" ht="12.75">
      <c r="A240" s="82" t="e">
        <f t="shared" si="112"/>
        <v>#REF!</v>
      </c>
      <c r="B240" s="658" t="e">
        <f t="shared" si="112"/>
        <v>#REF!</v>
      </c>
      <c r="C240" s="659">
        <f t="shared" si="112"/>
        <v>0</v>
      </c>
      <c r="D240" s="660">
        <f t="shared" si="112"/>
        <v>0</v>
      </c>
      <c r="E240" s="87"/>
      <c r="F240" s="87"/>
      <c r="G240" s="87"/>
      <c r="H240" s="41"/>
    </row>
    <row r="241" spans="1:15" ht="12.75">
      <c r="A241" s="82" t="e">
        <f t="shared" si="112"/>
        <v>#REF!</v>
      </c>
      <c r="B241" s="658" t="e">
        <f t="shared" si="112"/>
        <v>#REF!</v>
      </c>
      <c r="C241" s="659">
        <f t="shared" si="112"/>
        <v>0</v>
      </c>
      <c r="D241" s="660">
        <f t="shared" si="112"/>
        <v>0</v>
      </c>
      <c r="E241" s="87"/>
      <c r="F241" s="87"/>
      <c r="G241" s="87"/>
      <c r="H241" s="41"/>
    </row>
    <row r="242" spans="1:15" ht="12.75">
      <c r="A242" s="82" t="e">
        <f t="shared" si="112"/>
        <v>#REF!</v>
      </c>
      <c r="B242" s="658" t="e">
        <f t="shared" si="112"/>
        <v>#REF!</v>
      </c>
      <c r="C242" s="659">
        <f t="shared" si="112"/>
        <v>0</v>
      </c>
      <c r="D242" s="660">
        <f t="shared" si="112"/>
        <v>0</v>
      </c>
      <c r="E242" s="87"/>
      <c r="F242" s="87"/>
      <c r="G242" s="87"/>
      <c r="H242" s="41"/>
      <c r="I242" s="664" t="e">
        <f t="shared" ref="I242:O243" si="115">I86</f>
        <v>#REF!</v>
      </c>
      <c r="J242" s="665">
        <f t="shared" si="115"/>
        <v>0</v>
      </c>
      <c r="K242" s="665">
        <f t="shared" si="115"/>
        <v>0</v>
      </c>
      <c r="L242" s="665">
        <f t="shared" si="115"/>
        <v>0</v>
      </c>
      <c r="M242" s="665">
        <f t="shared" si="115"/>
        <v>0</v>
      </c>
      <c r="N242" s="665">
        <f t="shared" si="115"/>
        <v>0</v>
      </c>
      <c r="O242" s="666">
        <f t="shared" si="115"/>
        <v>0</v>
      </c>
    </row>
    <row r="243" spans="1:15" ht="12.75" customHeight="1">
      <c r="A243" s="210" t="e">
        <f t="shared" si="112"/>
        <v>#REF!</v>
      </c>
      <c r="B243" s="658">
        <f t="shared" si="112"/>
        <v>0</v>
      </c>
      <c r="C243" s="659">
        <f t="shared" si="112"/>
        <v>0</v>
      </c>
      <c r="D243" s="660">
        <f t="shared" si="112"/>
        <v>0</v>
      </c>
      <c r="E243" s="87">
        <f>SUM(E232:E242)</f>
        <v>0</v>
      </c>
      <c r="F243" s="87">
        <f t="shared" ref="F243" si="116">SUM(F232:F242)</f>
        <v>0</v>
      </c>
      <c r="G243" s="87">
        <f t="shared" ref="G243" si="117">SUM(G232:G242)</f>
        <v>0</v>
      </c>
      <c r="H243" s="41"/>
      <c r="I243" s="667">
        <f t="shared" si="115"/>
        <v>0</v>
      </c>
      <c r="J243" s="668">
        <f t="shared" si="115"/>
        <v>0</v>
      </c>
      <c r="K243" s="668">
        <f t="shared" si="115"/>
        <v>0</v>
      </c>
      <c r="L243" s="668">
        <f t="shared" si="115"/>
        <v>0</v>
      </c>
      <c r="M243" s="668">
        <f t="shared" si="115"/>
        <v>0</v>
      </c>
      <c r="N243" s="668">
        <f t="shared" si="115"/>
        <v>0</v>
      </c>
      <c r="O243" s="669">
        <f t="shared" si="115"/>
        <v>0</v>
      </c>
    </row>
    <row r="244" spans="1:15" ht="12.75">
      <c r="A244" s="655" t="e">
        <f t="shared" si="112"/>
        <v>#REF!</v>
      </c>
      <c r="B244" s="656">
        <f t="shared" si="112"/>
        <v>0</v>
      </c>
      <c r="C244" s="656">
        <f t="shared" si="112"/>
        <v>0</v>
      </c>
      <c r="D244" s="656">
        <f t="shared" si="112"/>
        <v>0</v>
      </c>
      <c r="E244" s="656">
        <f>E88</f>
        <v>0</v>
      </c>
      <c r="F244" s="656">
        <f>F88</f>
        <v>0</v>
      </c>
      <c r="G244" s="657">
        <f>G88</f>
        <v>0</v>
      </c>
      <c r="H244" s="41"/>
      <c r="I244" s="13" t="e">
        <f>I88</f>
        <v>#REF!</v>
      </c>
      <c r="J244" s="14" t="e">
        <f t="shared" ref="J244:O244" si="118">B228-J238</f>
        <v>#REF!</v>
      </c>
      <c r="K244" s="14" t="e">
        <f t="shared" si="118"/>
        <v>#REF!</v>
      </c>
      <c r="L244" s="14" t="e">
        <f t="shared" si="118"/>
        <v>#REF!</v>
      </c>
      <c r="M244" s="14" t="e">
        <f t="shared" si="118"/>
        <v>#REF!</v>
      </c>
      <c r="N244" s="14" t="e">
        <f t="shared" si="118"/>
        <v>#REF!</v>
      </c>
      <c r="O244" s="14" t="e">
        <f t="shared" si="118"/>
        <v>#REF!</v>
      </c>
    </row>
    <row r="245" spans="1:15" ht="12.75">
      <c r="A245" s="82" t="e">
        <f t="shared" si="112"/>
        <v>#REF!</v>
      </c>
      <c r="B245" s="658" t="e">
        <f t="shared" si="112"/>
        <v>#REF!</v>
      </c>
      <c r="C245" s="659">
        <f t="shared" si="112"/>
        <v>0</v>
      </c>
      <c r="D245" s="660">
        <f t="shared" si="112"/>
        <v>0</v>
      </c>
      <c r="E245" s="29"/>
      <c r="F245" s="29"/>
      <c r="G245" s="29"/>
      <c r="H245" s="41"/>
      <c r="I245" s="41"/>
      <c r="J245" s="41"/>
      <c r="K245" s="41"/>
      <c r="L245" s="12"/>
      <c r="M245" s="42"/>
    </row>
    <row r="246" spans="1:15" ht="12.75">
      <c r="A246" s="82" t="e">
        <f t="shared" si="112"/>
        <v>#REF!</v>
      </c>
      <c r="B246" s="658" t="e">
        <f t="shared" si="112"/>
        <v>#REF!</v>
      </c>
      <c r="C246" s="659">
        <f t="shared" si="112"/>
        <v>0</v>
      </c>
      <c r="D246" s="660">
        <f t="shared" si="112"/>
        <v>0</v>
      </c>
      <c r="E246" s="29"/>
      <c r="F246" s="29"/>
      <c r="G246" s="29"/>
      <c r="H246" s="41"/>
    </row>
    <row r="247" spans="1:15" ht="12.75">
      <c r="A247" s="82" t="e">
        <f t="shared" si="112"/>
        <v>#REF!</v>
      </c>
      <c r="B247" s="658" t="e">
        <f t="shared" si="112"/>
        <v>#REF!</v>
      </c>
      <c r="C247" s="659">
        <f t="shared" si="112"/>
        <v>0</v>
      </c>
      <c r="D247" s="660">
        <f t="shared" si="112"/>
        <v>0</v>
      </c>
      <c r="E247" s="29"/>
      <c r="F247" s="29"/>
      <c r="G247" s="29"/>
      <c r="H247" s="41"/>
      <c r="I247" s="165" t="e">
        <f>I208</f>
        <v>#REF!</v>
      </c>
      <c r="J247" s="719" t="e">
        <f>J208</f>
        <v>#REF!</v>
      </c>
      <c r="K247" s="720"/>
      <c r="L247" s="721"/>
      <c r="M247" s="87" t="e">
        <f>VLOOKUP($A223,#REF!,4,FALSE)</f>
        <v>#REF!</v>
      </c>
      <c r="N247" s="87" t="e">
        <f>VLOOKUP($A223,#REF!,5,FALSE)</f>
        <v>#REF!</v>
      </c>
      <c r="O247" s="87" t="e">
        <f>VLOOKUP($A223,#REF!,6,FALSE)</f>
        <v>#REF!</v>
      </c>
    </row>
    <row r="248" spans="1:15" ht="12.75">
      <c r="A248" s="82" t="e">
        <f t="shared" si="112"/>
        <v>#REF!</v>
      </c>
      <c r="B248" s="658" t="e">
        <f t="shared" si="112"/>
        <v>#REF!</v>
      </c>
      <c r="C248" s="659">
        <f t="shared" si="112"/>
        <v>0</v>
      </c>
      <c r="D248" s="660">
        <f t="shared" si="112"/>
        <v>0</v>
      </c>
      <c r="E248" s="29"/>
      <c r="F248" s="29"/>
      <c r="G248" s="29"/>
      <c r="H248" s="41"/>
      <c r="I248" s="222" t="e">
        <f>I209</f>
        <v>#REF!</v>
      </c>
      <c r="J248" s="719" t="e">
        <f>J209</f>
        <v>#REF!</v>
      </c>
      <c r="K248" s="720"/>
      <c r="L248" s="721"/>
      <c r="M248" s="86"/>
      <c r="N248" s="86"/>
      <c r="O248" s="90"/>
    </row>
    <row r="249" spans="1:15" ht="12.75">
      <c r="A249" s="82" t="e">
        <f t="shared" si="112"/>
        <v>#REF!</v>
      </c>
      <c r="B249" s="658" t="e">
        <f t="shared" si="112"/>
        <v>#REF!</v>
      </c>
      <c r="C249" s="659">
        <f t="shared" si="112"/>
        <v>0</v>
      </c>
      <c r="D249" s="660">
        <f t="shared" si="112"/>
        <v>0</v>
      </c>
      <c r="E249" s="29"/>
      <c r="F249" s="29"/>
      <c r="G249" s="29"/>
      <c r="H249" s="41"/>
      <c r="I249" s="219"/>
      <c r="J249" s="719" t="e">
        <f>J210</f>
        <v>#REF!</v>
      </c>
      <c r="K249" s="720"/>
      <c r="L249" s="721"/>
      <c r="M249" s="86"/>
      <c r="N249" s="86"/>
      <c r="O249" s="90"/>
    </row>
    <row r="250" spans="1:15" ht="12.75">
      <c r="A250" s="82" t="e">
        <f t="shared" si="112"/>
        <v>#REF!</v>
      </c>
      <c r="B250" s="658" t="e">
        <f t="shared" si="112"/>
        <v>#REF!</v>
      </c>
      <c r="C250" s="659">
        <f t="shared" si="112"/>
        <v>0</v>
      </c>
      <c r="D250" s="660">
        <f t="shared" si="112"/>
        <v>0</v>
      </c>
      <c r="E250" s="29"/>
      <c r="F250" s="29"/>
      <c r="G250" s="29"/>
      <c r="H250" s="41"/>
      <c r="I250" s="219"/>
      <c r="J250" s="719" t="e">
        <f>J211</f>
        <v>#REF!</v>
      </c>
      <c r="K250" s="720"/>
      <c r="L250" s="721"/>
      <c r="M250" s="86"/>
      <c r="N250" s="86"/>
      <c r="O250" s="90"/>
    </row>
    <row r="251" spans="1:15" ht="12.75">
      <c r="A251" s="82" t="e">
        <f t="shared" si="112"/>
        <v>#REF!</v>
      </c>
      <c r="B251" s="658" t="e">
        <f t="shared" si="112"/>
        <v>#REF!</v>
      </c>
      <c r="C251" s="659">
        <f t="shared" si="112"/>
        <v>0</v>
      </c>
      <c r="D251" s="660">
        <f t="shared" si="112"/>
        <v>0</v>
      </c>
      <c r="E251" s="29"/>
      <c r="F251" s="29"/>
      <c r="G251" s="29"/>
      <c r="H251" s="41"/>
      <c r="I251" s="219"/>
      <c r="J251" s="715"/>
      <c r="K251" s="715"/>
      <c r="L251" s="715"/>
      <c r="M251" s="227" t="e">
        <f>IF(SUM(M248:M250)=M247,"OK","STOP")</f>
        <v>#REF!</v>
      </c>
      <c r="N251" s="227" t="e">
        <f>IF(SUM(N248:N250)=N247,"OK","STOP")</f>
        <v>#REF!</v>
      </c>
      <c r="O251" s="227" t="e">
        <f>IF(SUM(O248:O250)=O247,"OK","STOP")</f>
        <v>#REF!</v>
      </c>
    </row>
    <row r="252" spans="1:15" ht="12.75">
      <c r="A252" s="439" t="e">
        <f t="shared" si="112"/>
        <v>#REF!</v>
      </c>
      <c r="B252" s="685" t="e">
        <f t="shared" si="112"/>
        <v>#REF!</v>
      </c>
      <c r="C252" s="686">
        <f t="shared" si="112"/>
        <v>0</v>
      </c>
      <c r="D252" s="687">
        <f t="shared" si="112"/>
        <v>0</v>
      </c>
      <c r="E252" s="87"/>
      <c r="F252" s="87"/>
      <c r="G252" s="87"/>
      <c r="H252" s="41"/>
      <c r="I252" s="270" t="e">
        <f>I213</f>
        <v>#REF!</v>
      </c>
      <c r="J252" s="8"/>
      <c r="K252" s="8"/>
      <c r="L252" s="8"/>
      <c r="M252" s="8"/>
      <c r="N252" s="8"/>
      <c r="O252" s="8"/>
    </row>
    <row r="253" spans="1:15" ht="12.75">
      <c r="A253" s="82" t="e">
        <f t="shared" si="112"/>
        <v>#REF!</v>
      </c>
      <c r="B253" s="658" t="e">
        <f t="shared" si="112"/>
        <v>#REF!</v>
      </c>
      <c r="C253" s="659">
        <f t="shared" si="112"/>
        <v>0</v>
      </c>
      <c r="D253" s="660">
        <f t="shared" si="112"/>
        <v>0</v>
      </c>
      <c r="E253" s="29"/>
      <c r="F253" s="29"/>
      <c r="G253" s="29"/>
      <c r="H253" s="41"/>
      <c r="I253" s="268">
        <f>M226</f>
        <v>2021</v>
      </c>
      <c r="J253" s="700"/>
      <c r="K253" s="701"/>
      <c r="L253" s="701"/>
      <c r="M253" s="701"/>
      <c r="N253" s="701"/>
      <c r="O253" s="702"/>
    </row>
    <row r="254" spans="1:15" ht="12.75">
      <c r="A254" s="82" t="e">
        <f t="shared" si="112"/>
        <v>#REF!</v>
      </c>
      <c r="B254" s="688" t="e">
        <f t="shared" si="112"/>
        <v>#REF!</v>
      </c>
      <c r="C254" s="689">
        <f t="shared" si="112"/>
        <v>0</v>
      </c>
      <c r="D254" s="690">
        <f t="shared" si="112"/>
        <v>0</v>
      </c>
      <c r="E254" s="29"/>
      <c r="F254" s="29"/>
      <c r="G254" s="29"/>
      <c r="H254" s="41"/>
      <c r="I254" s="269"/>
      <c r="J254" s="703"/>
      <c r="K254" s="704"/>
      <c r="L254" s="704"/>
      <c r="M254" s="704"/>
      <c r="N254" s="704"/>
      <c r="O254" s="705"/>
    </row>
    <row r="255" spans="1:15" ht="12.75">
      <c r="A255" s="165" t="e">
        <f>A99</f>
        <v>#REF!</v>
      </c>
      <c r="B255" s="658" t="e">
        <f>B99</f>
        <v>#REF!</v>
      </c>
      <c r="C255" s="659">
        <f>C99</f>
        <v>0</v>
      </c>
      <c r="D255" s="215" t="str">
        <f>IF(OR(E255&lt;0,F255&lt;0,G255&lt;0),"STOP","OK!")</f>
        <v>OK!</v>
      </c>
      <c r="E255" s="88">
        <f>-E243+E228-(SUM(E245:E254))</f>
        <v>0</v>
      </c>
      <c r="F255" s="212">
        <f t="shared" ref="F255" si="119">-F243+F228-(SUM(F245:F254))</f>
        <v>0</v>
      </c>
      <c r="G255" s="212">
        <f t="shared" ref="G255" si="120">-G243+G228-(SUM(G245:G254))</f>
        <v>0</v>
      </c>
      <c r="H255" s="41"/>
      <c r="I255" s="268">
        <f>N226</f>
        <v>2022</v>
      </c>
      <c r="J255" s="700"/>
      <c r="K255" s="701"/>
      <c r="L255" s="701"/>
      <c r="M255" s="701"/>
      <c r="N255" s="701"/>
      <c r="O255" s="702"/>
    </row>
    <row r="256" spans="1:15" ht="12.75">
      <c r="A256" s="82" t="e">
        <f>A100</f>
        <v>#REF!</v>
      </c>
      <c r="B256" s="691"/>
      <c r="C256" s="692"/>
      <c r="D256" s="693"/>
      <c r="E256" s="87">
        <f>SUM(E245:E255)</f>
        <v>0</v>
      </c>
      <c r="F256" s="87">
        <f t="shared" ref="F256" si="121">SUM(F245:F255)</f>
        <v>0</v>
      </c>
      <c r="G256" s="87">
        <f t="shared" ref="G256" si="122">SUM(G245:G255)</f>
        <v>0</v>
      </c>
      <c r="H256" s="41"/>
      <c r="I256" s="269"/>
      <c r="J256" s="706"/>
      <c r="K256" s="707"/>
      <c r="L256" s="707"/>
      <c r="M256" s="707"/>
      <c r="N256" s="707"/>
      <c r="O256" s="708"/>
    </row>
    <row r="257" spans="1:15" ht="12.75">
      <c r="A257" s="83"/>
      <c r="B257" s="129"/>
      <c r="C257" s="84"/>
      <c r="D257" s="84"/>
      <c r="E257" s="8"/>
      <c r="F257" s="8"/>
      <c r="G257" s="91"/>
      <c r="H257" s="41"/>
      <c r="I257" s="268">
        <f>O226</f>
        <v>2023</v>
      </c>
      <c r="J257" s="700"/>
      <c r="K257" s="701"/>
      <c r="L257" s="701"/>
      <c r="M257" s="701"/>
      <c r="N257" s="701"/>
      <c r="O257" s="702"/>
    </row>
    <row r="258" spans="1:15" ht="12.75">
      <c r="A258" s="95" t="e">
        <f>A102</f>
        <v>#REF!</v>
      </c>
      <c r="B258" s="26" t="e">
        <f>B228</f>
        <v>#REF!</v>
      </c>
      <c r="C258" s="26" t="e">
        <f t="shared" ref="C258:D258" si="123">C228</f>
        <v>#REF!</v>
      </c>
      <c r="D258" s="26" t="e">
        <f t="shared" si="123"/>
        <v>#REF!</v>
      </c>
      <c r="E258" s="87">
        <f>E243+E256</f>
        <v>0</v>
      </c>
      <c r="F258" s="87">
        <f>F243+F256</f>
        <v>0</v>
      </c>
      <c r="G258" s="87">
        <f t="shared" ref="G258" si="124">G243+G256</f>
        <v>0</v>
      </c>
      <c r="H258" s="41"/>
      <c r="I258" s="269"/>
      <c r="J258" s="706"/>
      <c r="K258" s="707"/>
      <c r="L258" s="707"/>
      <c r="M258" s="707"/>
      <c r="N258" s="707"/>
      <c r="O258" s="708"/>
    </row>
    <row r="261" spans="1:15" ht="17.25" customHeight="1">
      <c r="A261" s="132" t="e">
        <f t="shared" ref="A261:O261" si="125">A105</f>
        <v>#REF!</v>
      </c>
      <c r="B261" s="654" t="e">
        <f t="shared" si="125"/>
        <v>#REF!</v>
      </c>
      <c r="C261" s="654">
        <f t="shared" si="125"/>
        <v>0</v>
      </c>
      <c r="D261" s="654">
        <f t="shared" si="125"/>
        <v>0</v>
      </c>
      <c r="E261" s="654">
        <f t="shared" si="125"/>
        <v>0</v>
      </c>
      <c r="F261" s="654">
        <f t="shared" si="125"/>
        <v>0</v>
      </c>
      <c r="G261" s="654">
        <f t="shared" si="125"/>
        <v>0</v>
      </c>
      <c r="H261" s="654">
        <f t="shared" si="125"/>
        <v>0</v>
      </c>
      <c r="I261" s="654">
        <f t="shared" si="125"/>
        <v>0</v>
      </c>
      <c r="J261" s="654">
        <f t="shared" si="125"/>
        <v>0</v>
      </c>
      <c r="K261" s="654">
        <f t="shared" si="125"/>
        <v>0</v>
      </c>
      <c r="L261" s="654">
        <f t="shared" si="125"/>
        <v>0</v>
      </c>
      <c r="M261" s="654">
        <f t="shared" si="125"/>
        <v>0</v>
      </c>
      <c r="N261" s="654">
        <f t="shared" si="125"/>
        <v>0</v>
      </c>
      <c r="O261" s="654">
        <f t="shared" si="125"/>
        <v>0</v>
      </c>
    </row>
    <row r="262" spans="1:15" ht="17.25" customHeight="1">
      <c r="A262" s="185" t="e">
        <f>A11</f>
        <v>#REF!</v>
      </c>
      <c r="B262" s="654" t="e">
        <f>C11</f>
        <v>#REF!</v>
      </c>
      <c r="C262" s="654" t="e">
        <f>#REF!</f>
        <v>#REF!</v>
      </c>
      <c r="D262" s="654" t="e">
        <f>#REF!</f>
        <v>#REF!</v>
      </c>
      <c r="E262" s="654" t="e">
        <f>#REF!</f>
        <v>#REF!</v>
      </c>
      <c r="F262" s="654" t="e">
        <f>#REF!</f>
        <v>#REF!</v>
      </c>
      <c r="G262" s="654" t="e">
        <f>#REF!</f>
        <v>#REF!</v>
      </c>
      <c r="H262" s="654" t="e">
        <f>#REF!</f>
        <v>#REF!</v>
      </c>
      <c r="I262" s="654" t="e">
        <f>#REF!</f>
        <v>#REF!</v>
      </c>
      <c r="J262" s="654" t="e">
        <f>#REF!</f>
        <v>#REF!</v>
      </c>
      <c r="K262" s="654" t="e">
        <f>#REF!</f>
        <v>#REF!</v>
      </c>
      <c r="L262" s="654" t="e">
        <f>#REF!</f>
        <v>#REF!</v>
      </c>
      <c r="M262" s="654" t="e">
        <f>#REF!</f>
        <v>#REF!</v>
      </c>
      <c r="N262" s="654" t="e">
        <f>#REF!</f>
        <v>#REF!</v>
      </c>
      <c r="O262" s="654" t="e">
        <f>#REF!</f>
        <v>#REF!</v>
      </c>
    </row>
    <row r="263" spans="1:15" ht="17.25" customHeight="1">
      <c r="A263" s="185" t="e">
        <f>#REF!</f>
        <v>#REF!</v>
      </c>
      <c r="B263" s="361"/>
      <c r="C263" s="361"/>
      <c r="D263" s="361"/>
      <c r="E263" s="361"/>
      <c r="F263" s="361"/>
      <c r="G263" s="361"/>
      <c r="H263" s="361"/>
      <c r="I263" s="361"/>
      <c r="J263" s="361"/>
      <c r="K263" s="361"/>
      <c r="L263" s="361"/>
      <c r="M263" s="361"/>
      <c r="N263" s="361"/>
      <c r="O263" s="362"/>
    </row>
    <row r="264" spans="1:15" ht="22.5" customHeight="1">
      <c r="A264" s="681" t="e">
        <f t="shared" ref="A264:G264" si="126">A108</f>
        <v>#REF!</v>
      </c>
      <c r="B264" s="682">
        <f t="shared" si="126"/>
        <v>0</v>
      </c>
      <c r="C264" s="682">
        <f t="shared" si="126"/>
        <v>0</v>
      </c>
      <c r="D264" s="682">
        <f t="shared" si="126"/>
        <v>0</v>
      </c>
      <c r="E264" s="682">
        <f t="shared" si="126"/>
        <v>0</v>
      </c>
      <c r="F264" s="682">
        <f t="shared" si="126"/>
        <v>0</v>
      </c>
      <c r="G264" s="683">
        <f t="shared" si="126"/>
        <v>0</v>
      </c>
      <c r="H264" s="89"/>
      <c r="I264" s="684" t="e">
        <f t="shared" ref="I264:O264" si="127">I108</f>
        <v>#REF!</v>
      </c>
      <c r="J264" s="682">
        <f t="shared" si="127"/>
        <v>0</v>
      </c>
      <c r="K264" s="682">
        <f t="shared" si="127"/>
        <v>0</v>
      </c>
      <c r="L264" s="682">
        <f t="shared" si="127"/>
        <v>0</v>
      </c>
      <c r="M264" s="682">
        <f t="shared" si="127"/>
        <v>0</v>
      </c>
      <c r="N264" s="682">
        <f t="shared" si="127"/>
        <v>0</v>
      </c>
      <c r="O264" s="683">
        <f t="shared" si="127"/>
        <v>0</v>
      </c>
    </row>
    <row r="265" spans="1:15" ht="20.25" customHeight="1">
      <c r="A265" s="130"/>
      <c r="B265" s="266">
        <f t="shared" ref="B265:G265" si="128">B109</f>
        <v>2018</v>
      </c>
      <c r="C265" s="266">
        <f t="shared" si="128"/>
        <v>2019</v>
      </c>
      <c r="D265" s="266">
        <f t="shared" si="128"/>
        <v>2020</v>
      </c>
      <c r="E265" s="164">
        <f t="shared" si="128"/>
        <v>2021</v>
      </c>
      <c r="F265" s="164">
        <f t="shared" si="128"/>
        <v>2022</v>
      </c>
      <c r="G265" s="164">
        <f t="shared" si="128"/>
        <v>2023</v>
      </c>
      <c r="H265" s="131"/>
      <c r="I265" s="263"/>
      <c r="J265" s="266">
        <f t="shared" ref="J265:O265" si="129">J109</f>
        <v>2018</v>
      </c>
      <c r="K265" s="266">
        <f t="shared" si="129"/>
        <v>2019</v>
      </c>
      <c r="L265" s="266">
        <f t="shared" si="129"/>
        <v>2020</v>
      </c>
      <c r="M265" s="164">
        <f t="shared" si="129"/>
        <v>2021</v>
      </c>
      <c r="N265" s="164">
        <f t="shared" si="129"/>
        <v>2022</v>
      </c>
      <c r="O265" s="164">
        <f t="shared" si="129"/>
        <v>2023</v>
      </c>
    </row>
    <row r="266" spans="1:15" ht="12.75">
      <c r="A266" s="279"/>
      <c r="B266" s="128"/>
      <c r="C266" s="271"/>
      <c r="D266" s="224"/>
      <c r="E266" s="6"/>
      <c r="F266" s="6"/>
      <c r="G266" s="280"/>
      <c r="H266" s="89"/>
      <c r="I266" s="272"/>
      <c r="J266" s="232"/>
      <c r="K266" s="232"/>
      <c r="L266" s="232"/>
      <c r="M266" s="232"/>
      <c r="N266" s="232"/>
      <c r="O266" s="233"/>
    </row>
    <row r="267" spans="1:15" ht="12.75">
      <c r="A267" s="95" t="e">
        <f>A111</f>
        <v>#REF!</v>
      </c>
      <c r="B267" s="26" t="e">
        <f>VLOOKUP(A262,'(C1) Shpenzimet vitet e kaluara'!A$9:O$177,5,FALSE)</f>
        <v>#REF!</v>
      </c>
      <c r="C267" s="26" t="e">
        <f>VLOOKUP(A262,'(C1) Shpenzimet vitet e kaluara'!A$9:O$177,9,FALSE)</f>
        <v>#REF!</v>
      </c>
      <c r="D267" s="26" t="e">
        <f>VLOOKUP(A262,'(C1) Shpenzimet vitet e kaluara'!A$9:O$177,13,FALSE)</f>
        <v>#REF!</v>
      </c>
      <c r="E267" s="29"/>
      <c r="F267" s="29"/>
      <c r="G267" s="29"/>
      <c r="H267" s="89"/>
      <c r="I267" s="655" t="e">
        <f t="shared" ref="I267:O267" si="130">I111</f>
        <v>#REF!</v>
      </c>
      <c r="J267" s="656">
        <f t="shared" si="130"/>
        <v>0</v>
      </c>
      <c r="K267" s="656">
        <f t="shared" si="130"/>
        <v>0</v>
      </c>
      <c r="L267" s="656">
        <f t="shared" si="130"/>
        <v>0</v>
      </c>
      <c r="M267" s="656">
        <f t="shared" si="130"/>
        <v>0</v>
      </c>
      <c r="N267" s="656">
        <f t="shared" si="130"/>
        <v>0</v>
      </c>
      <c r="O267" s="657">
        <f t="shared" si="130"/>
        <v>0</v>
      </c>
    </row>
    <row r="268" spans="1:15" ht="12.75">
      <c r="A268" s="83"/>
      <c r="B268" s="129"/>
      <c r="C268" s="84"/>
      <c r="D268" s="84"/>
      <c r="E268" s="8"/>
      <c r="F268" s="8"/>
      <c r="G268" s="91"/>
      <c r="H268" s="8"/>
      <c r="I268" s="95" t="e">
        <f>I112</f>
        <v>#REF!</v>
      </c>
      <c r="J268" s="27" t="e">
        <f>VLOOKUP($A262,'(C1) Shpenzimet vitet e kaluara'!$A$9:$O$177,6,FALSE)</f>
        <v>#REF!</v>
      </c>
      <c r="K268" s="27" t="e">
        <f>VLOOKUP($A262,'(C1) Shpenzimet vitet e kaluara'!$A$9:$O$177,10,FALSE)</f>
        <v>#REF!</v>
      </c>
      <c r="L268" s="27" t="e">
        <f>VLOOKUP($A262,'(C1) Shpenzimet vitet e kaluara'!$A$9:$O$177,14,FALSE)</f>
        <v>#REF!</v>
      </c>
      <c r="M268" s="29"/>
      <c r="N268" s="29"/>
      <c r="O268" s="29"/>
    </row>
    <row r="269" spans="1:15" ht="12.75">
      <c r="A269" s="661" t="e">
        <f t="shared" ref="A269:G269" si="131">A113</f>
        <v>#REF!</v>
      </c>
      <c r="B269" s="662">
        <f t="shared" si="131"/>
        <v>0</v>
      </c>
      <c r="C269" s="662">
        <f t="shared" si="131"/>
        <v>0</v>
      </c>
      <c r="D269" s="662">
        <f t="shared" si="131"/>
        <v>0</v>
      </c>
      <c r="E269" s="662">
        <f t="shared" si="131"/>
        <v>0</v>
      </c>
      <c r="F269" s="662">
        <f t="shared" si="131"/>
        <v>0</v>
      </c>
      <c r="G269" s="663">
        <f t="shared" si="131"/>
        <v>0</v>
      </c>
      <c r="H269" s="8"/>
    </row>
    <row r="270" spans="1:15" ht="12.75">
      <c r="A270" s="655" t="e">
        <f t="shared" ref="A270:G270" si="132">A114</f>
        <v>#REF!</v>
      </c>
      <c r="B270" s="656">
        <f t="shared" si="132"/>
        <v>0</v>
      </c>
      <c r="C270" s="656">
        <f t="shared" si="132"/>
        <v>0</v>
      </c>
      <c r="D270" s="656">
        <f t="shared" si="132"/>
        <v>0</v>
      </c>
      <c r="E270" s="656">
        <f t="shared" si="132"/>
        <v>0</v>
      </c>
      <c r="F270" s="656">
        <f t="shared" si="132"/>
        <v>0</v>
      </c>
      <c r="G270" s="657">
        <f t="shared" si="132"/>
        <v>0</v>
      </c>
      <c r="H270" s="23"/>
      <c r="I270" s="655" t="e">
        <f t="shared" ref="I270:I275" si="133">I114</f>
        <v>#REF!</v>
      </c>
      <c r="J270" s="656"/>
      <c r="K270" s="656"/>
      <c r="L270" s="656"/>
      <c r="M270" s="656"/>
      <c r="N270" s="656"/>
      <c r="O270" s="657"/>
    </row>
    <row r="271" spans="1:15" ht="12.75">
      <c r="A271" s="82" t="e">
        <f t="shared" ref="A271:D271" si="134">A115</f>
        <v>#REF!</v>
      </c>
      <c r="B271" s="658" t="e">
        <f t="shared" si="134"/>
        <v>#REF!</v>
      </c>
      <c r="C271" s="659">
        <f t="shared" si="134"/>
        <v>0</v>
      </c>
      <c r="D271" s="660">
        <f t="shared" si="134"/>
        <v>0</v>
      </c>
      <c r="E271" s="87"/>
      <c r="F271" s="87"/>
      <c r="G271" s="87"/>
      <c r="H271" s="23"/>
      <c r="I271" s="338" t="e">
        <f t="shared" si="133"/>
        <v>#REF!</v>
      </c>
      <c r="J271" s="238"/>
      <c r="K271" s="240"/>
      <c r="L271" s="239"/>
      <c r="M271" s="86"/>
      <c r="N271" s="86"/>
      <c r="O271" s="90"/>
    </row>
    <row r="272" spans="1:15" ht="12.75">
      <c r="A272" s="82" t="e">
        <f t="shared" ref="A272:D272" si="135">A116</f>
        <v>#REF!</v>
      </c>
      <c r="B272" s="658" t="e">
        <f t="shared" si="135"/>
        <v>#REF!</v>
      </c>
      <c r="C272" s="659">
        <f t="shared" si="135"/>
        <v>0</v>
      </c>
      <c r="D272" s="660">
        <f t="shared" si="135"/>
        <v>0</v>
      </c>
      <c r="E272" s="87"/>
      <c r="F272" s="87"/>
      <c r="G272" s="87"/>
      <c r="H272" s="23"/>
      <c r="I272" s="338" t="e">
        <f t="shared" si="133"/>
        <v>#REF!</v>
      </c>
      <c r="J272" s="238"/>
      <c r="K272" s="240"/>
      <c r="L272" s="239"/>
      <c r="M272" s="86"/>
      <c r="N272" s="86"/>
      <c r="O272" s="90"/>
    </row>
    <row r="273" spans="1:15" ht="12.75">
      <c r="A273" s="82" t="e">
        <f t="shared" ref="A273:D273" si="136">A117</f>
        <v>#REF!</v>
      </c>
      <c r="B273" s="658" t="e">
        <f t="shared" si="136"/>
        <v>#REF!</v>
      </c>
      <c r="C273" s="659">
        <f t="shared" si="136"/>
        <v>0</v>
      </c>
      <c r="D273" s="660">
        <f t="shared" si="136"/>
        <v>0</v>
      </c>
      <c r="E273" s="87"/>
      <c r="F273" s="87"/>
      <c r="G273" s="87"/>
      <c r="H273" s="41"/>
      <c r="I273" s="338" t="e">
        <f t="shared" si="133"/>
        <v>#REF!</v>
      </c>
      <c r="J273" s="238"/>
      <c r="K273" s="240"/>
      <c r="L273" s="239"/>
      <c r="M273" s="206" t="e">
        <f>VLOOKUP($A262,#REF!,4,FALSE)</f>
        <v>#REF!</v>
      </c>
      <c r="N273" s="342" t="e">
        <f>VLOOKUP($A262,#REF!,5,FALSE)</f>
        <v>#REF!</v>
      </c>
      <c r="O273" s="343" t="e">
        <f>VLOOKUP($A262,#REF!,6,FALSE)</f>
        <v>#REF!</v>
      </c>
    </row>
    <row r="274" spans="1:15" ht="12.75">
      <c r="A274" s="82" t="e">
        <f t="shared" ref="A274:D274" si="137">A118</f>
        <v>#REF!</v>
      </c>
      <c r="B274" s="658" t="e">
        <f t="shared" si="137"/>
        <v>#REF!</v>
      </c>
      <c r="C274" s="659">
        <f t="shared" si="137"/>
        <v>0</v>
      </c>
      <c r="D274" s="660">
        <f t="shared" si="137"/>
        <v>0</v>
      </c>
      <c r="E274" s="87"/>
      <c r="F274" s="87"/>
      <c r="G274" s="87"/>
      <c r="H274" s="6"/>
      <c r="I274" s="338" t="e">
        <f t="shared" si="133"/>
        <v>#REF!</v>
      </c>
      <c r="J274" s="238"/>
      <c r="K274" s="240"/>
      <c r="L274" s="239"/>
      <c r="M274" s="86"/>
      <c r="N274" s="86"/>
      <c r="O274" s="90"/>
    </row>
    <row r="275" spans="1:15" ht="12.75">
      <c r="A275" s="82" t="e">
        <f t="shared" ref="A275:D275" si="138">A119</f>
        <v>#REF!</v>
      </c>
      <c r="B275" s="658" t="e">
        <f t="shared" si="138"/>
        <v>#REF!</v>
      </c>
      <c r="C275" s="659">
        <f t="shared" si="138"/>
        <v>0</v>
      </c>
      <c r="D275" s="660">
        <f t="shared" si="138"/>
        <v>0</v>
      </c>
      <c r="E275" s="87"/>
      <c r="F275" s="87"/>
      <c r="G275" s="87"/>
      <c r="H275" s="41"/>
      <c r="I275" s="338" t="e">
        <f t="shared" si="133"/>
        <v>#REF!</v>
      </c>
      <c r="J275" s="27" t="e">
        <f>VLOOKUP($A262,'(C1) Shpenzimet vitet e kaluara'!$A$9:$O$177,7,FALSE)</f>
        <v>#REF!</v>
      </c>
      <c r="K275" s="27" t="e">
        <f>VLOOKUP($A262,'(C1) Shpenzimet vitet e kaluara'!$A$9:$O$177,11,FALSE)</f>
        <v>#REF!</v>
      </c>
      <c r="L275" s="27" t="e">
        <f>VLOOKUP($A262,'(C1) Shpenzimet vitet e kaluara'!$A$9:$O$177,15,FALSE)</f>
        <v>#REF!</v>
      </c>
      <c r="M275" s="87" t="e">
        <f>SUM(M271:M274)</f>
        <v>#REF!</v>
      </c>
      <c r="N275" s="87" t="e">
        <f t="shared" ref="N275:O275" si="139">SUM(N271:N274)</f>
        <v>#REF!</v>
      </c>
      <c r="O275" s="87" t="e">
        <f t="shared" si="139"/>
        <v>#REF!</v>
      </c>
    </row>
    <row r="276" spans="1:15" ht="12.75">
      <c r="A276" s="82" t="e">
        <f t="shared" ref="A276:D276" si="140">A120</f>
        <v>#REF!</v>
      </c>
      <c r="B276" s="658" t="e">
        <f t="shared" si="140"/>
        <v>#REF!</v>
      </c>
      <c r="C276" s="659">
        <f t="shared" si="140"/>
        <v>0</v>
      </c>
      <c r="D276" s="660">
        <f t="shared" si="140"/>
        <v>0</v>
      </c>
      <c r="E276" s="87"/>
      <c r="F276" s="87"/>
      <c r="G276" s="87"/>
      <c r="H276" s="41"/>
    </row>
    <row r="277" spans="1:15" ht="12.75">
      <c r="A277" s="82" t="e">
        <f t="shared" ref="A277:D277" si="141">A121</f>
        <v>#REF!</v>
      </c>
      <c r="B277" s="658" t="e">
        <f t="shared" si="141"/>
        <v>#REF!</v>
      </c>
      <c r="C277" s="659">
        <f t="shared" si="141"/>
        <v>0</v>
      </c>
      <c r="D277" s="660">
        <f t="shared" si="141"/>
        <v>0</v>
      </c>
      <c r="E277" s="87"/>
      <c r="F277" s="87"/>
      <c r="G277" s="87"/>
      <c r="H277" s="41"/>
      <c r="I277" s="95" t="e">
        <f>I121</f>
        <v>#REF!</v>
      </c>
      <c r="J277" s="26" t="e">
        <f>J268+J275</f>
        <v>#REF!</v>
      </c>
      <c r="K277" s="26" t="e">
        <f>K268+K275</f>
        <v>#REF!</v>
      </c>
      <c r="L277" s="26" t="e">
        <f>L268+L275</f>
        <v>#REF!</v>
      </c>
      <c r="M277" s="87" t="e">
        <f>M275+M268</f>
        <v>#REF!</v>
      </c>
      <c r="N277" s="87" t="e">
        <f>N275+N268</f>
        <v>#REF!</v>
      </c>
      <c r="O277" s="87" t="e">
        <f>O275+O268</f>
        <v>#REF!</v>
      </c>
    </row>
    <row r="278" spans="1:15" ht="12.75">
      <c r="A278" s="82" t="e">
        <f t="shared" ref="A278:D278" si="142">A122</f>
        <v>#REF!</v>
      </c>
      <c r="B278" s="658" t="e">
        <f t="shared" si="142"/>
        <v>#REF!</v>
      </c>
      <c r="C278" s="659">
        <f t="shared" si="142"/>
        <v>0</v>
      </c>
      <c r="D278" s="660">
        <f t="shared" si="142"/>
        <v>0</v>
      </c>
      <c r="E278" s="29"/>
      <c r="F278" s="29"/>
      <c r="G278" s="29"/>
      <c r="H278" s="41"/>
    </row>
    <row r="279" spans="1:15" ht="12.75">
      <c r="A279" s="82" t="e">
        <f t="shared" ref="A279:D279" si="143">A123</f>
        <v>#REF!</v>
      </c>
      <c r="B279" s="658" t="e">
        <f t="shared" si="143"/>
        <v>#REF!</v>
      </c>
      <c r="C279" s="659">
        <f t="shared" si="143"/>
        <v>0</v>
      </c>
      <c r="D279" s="660">
        <f t="shared" si="143"/>
        <v>0</v>
      </c>
      <c r="E279" s="87"/>
      <c r="F279" s="87"/>
      <c r="G279" s="87"/>
      <c r="H279" s="41"/>
    </row>
    <row r="280" spans="1:15" ht="12.75">
      <c r="A280" s="82" t="e">
        <f t="shared" ref="A280:D280" si="144">A124</f>
        <v>#REF!</v>
      </c>
      <c r="B280" s="658" t="e">
        <f t="shared" si="144"/>
        <v>#REF!</v>
      </c>
      <c r="C280" s="659">
        <f t="shared" si="144"/>
        <v>0</v>
      </c>
      <c r="D280" s="660">
        <f t="shared" si="144"/>
        <v>0</v>
      </c>
      <c r="E280" s="87"/>
      <c r="F280" s="87"/>
      <c r="G280" s="87"/>
      <c r="H280" s="41"/>
    </row>
    <row r="281" spans="1:15" ht="12.75" customHeight="1">
      <c r="A281" s="82" t="e">
        <f t="shared" ref="A281:D281" si="145">A125</f>
        <v>#REF!</v>
      </c>
      <c r="B281" s="658" t="e">
        <f t="shared" si="145"/>
        <v>#REF!</v>
      </c>
      <c r="C281" s="659">
        <f t="shared" si="145"/>
        <v>0</v>
      </c>
      <c r="D281" s="660">
        <f t="shared" si="145"/>
        <v>0</v>
      </c>
      <c r="E281" s="87"/>
      <c r="F281" s="87"/>
      <c r="G281" s="87"/>
      <c r="H281" s="41"/>
      <c r="I281" s="664" t="e">
        <f t="shared" ref="I281:O281" si="146">I125</f>
        <v>#REF!</v>
      </c>
      <c r="J281" s="665">
        <f t="shared" si="146"/>
        <v>0</v>
      </c>
      <c r="K281" s="665">
        <f t="shared" si="146"/>
        <v>0</v>
      </c>
      <c r="L281" s="665">
        <f t="shared" si="146"/>
        <v>0</v>
      </c>
      <c r="M281" s="665">
        <f t="shared" si="146"/>
        <v>0</v>
      </c>
      <c r="N281" s="665">
        <f t="shared" si="146"/>
        <v>0</v>
      </c>
      <c r="O281" s="666">
        <f t="shared" si="146"/>
        <v>0</v>
      </c>
    </row>
    <row r="282" spans="1:15" ht="12.75" customHeight="1">
      <c r="A282" s="210" t="e">
        <f t="shared" ref="A282:D282" si="147">A126</f>
        <v>#REF!</v>
      </c>
      <c r="B282" s="658">
        <f t="shared" si="147"/>
        <v>0</v>
      </c>
      <c r="C282" s="659">
        <f t="shared" si="147"/>
        <v>0</v>
      </c>
      <c r="D282" s="660">
        <f t="shared" si="147"/>
        <v>0</v>
      </c>
      <c r="E282" s="87">
        <f>SUM(E271:E281)</f>
        <v>0</v>
      </c>
      <c r="F282" s="87">
        <f t="shared" ref="F282:G282" si="148">SUM(F271:F281)</f>
        <v>0</v>
      </c>
      <c r="G282" s="87">
        <f t="shared" si="148"/>
        <v>0</v>
      </c>
      <c r="H282" s="41"/>
      <c r="I282" s="667">
        <f t="shared" ref="I282:O282" si="149">I126</f>
        <v>0</v>
      </c>
      <c r="J282" s="668">
        <f t="shared" si="149"/>
        <v>0</v>
      </c>
      <c r="K282" s="668">
        <f t="shared" si="149"/>
        <v>0</v>
      </c>
      <c r="L282" s="668">
        <f t="shared" si="149"/>
        <v>0</v>
      </c>
      <c r="M282" s="668">
        <f t="shared" si="149"/>
        <v>0</v>
      </c>
      <c r="N282" s="668">
        <f t="shared" si="149"/>
        <v>0</v>
      </c>
      <c r="O282" s="669">
        <f t="shared" si="149"/>
        <v>0</v>
      </c>
    </row>
    <row r="283" spans="1:15" ht="12.75">
      <c r="A283" s="655" t="e">
        <f t="shared" ref="A283:D283" si="150">A127</f>
        <v>#REF!</v>
      </c>
      <c r="B283" s="656">
        <f t="shared" si="150"/>
        <v>0</v>
      </c>
      <c r="C283" s="656">
        <f t="shared" si="150"/>
        <v>0</v>
      </c>
      <c r="D283" s="656">
        <f t="shared" si="150"/>
        <v>0</v>
      </c>
      <c r="E283" s="656">
        <f>E127</f>
        <v>0</v>
      </c>
      <c r="F283" s="656">
        <f>F127</f>
        <v>0</v>
      </c>
      <c r="G283" s="657">
        <f>G127</f>
        <v>0</v>
      </c>
      <c r="H283" s="41"/>
      <c r="I283" s="13" t="e">
        <f>I127</f>
        <v>#REF!</v>
      </c>
      <c r="J283" s="14" t="e">
        <f t="shared" ref="J283" si="151">B267-J277</f>
        <v>#REF!</v>
      </c>
      <c r="K283" s="14" t="e">
        <f t="shared" ref="K283" si="152">C267-K277</f>
        <v>#REF!</v>
      </c>
      <c r="L283" s="14" t="e">
        <f t="shared" ref="L283" si="153">D267-L277</f>
        <v>#REF!</v>
      </c>
      <c r="M283" s="14" t="e">
        <f t="shared" ref="M283" si="154">E267-M277</f>
        <v>#REF!</v>
      </c>
      <c r="N283" s="14" t="e">
        <f t="shared" ref="N283" si="155">F267-N277</f>
        <v>#REF!</v>
      </c>
      <c r="O283" s="14" t="e">
        <f t="shared" ref="O283" si="156">G267-O277</f>
        <v>#REF!</v>
      </c>
    </row>
    <row r="284" spans="1:15" ht="12.75">
      <c r="A284" s="82" t="e">
        <f t="shared" ref="A284:D284" si="157">A128</f>
        <v>#REF!</v>
      </c>
      <c r="B284" s="658" t="e">
        <f t="shared" si="157"/>
        <v>#REF!</v>
      </c>
      <c r="C284" s="659">
        <f t="shared" si="157"/>
        <v>0</v>
      </c>
      <c r="D284" s="660">
        <f t="shared" si="157"/>
        <v>0</v>
      </c>
      <c r="E284" s="29"/>
      <c r="F284" s="29"/>
      <c r="G284" s="29"/>
      <c r="H284" s="41"/>
      <c r="I284" s="41"/>
      <c r="J284" s="41"/>
      <c r="K284" s="41"/>
      <c r="L284" s="12"/>
      <c r="M284" s="42"/>
    </row>
    <row r="285" spans="1:15" ht="12.75">
      <c r="A285" s="82" t="e">
        <f t="shared" ref="A285:D285" si="158">A129</f>
        <v>#REF!</v>
      </c>
      <c r="B285" s="658" t="e">
        <f t="shared" si="158"/>
        <v>#REF!</v>
      </c>
      <c r="C285" s="659">
        <f t="shared" si="158"/>
        <v>0</v>
      </c>
      <c r="D285" s="660">
        <f t="shared" si="158"/>
        <v>0</v>
      </c>
      <c r="E285" s="29"/>
      <c r="F285" s="29"/>
      <c r="G285" s="29"/>
      <c r="H285" s="41"/>
    </row>
    <row r="286" spans="1:15" ht="12.75">
      <c r="A286" s="82" t="e">
        <f t="shared" ref="A286:D286" si="159">A130</f>
        <v>#REF!</v>
      </c>
      <c r="B286" s="658" t="e">
        <f t="shared" si="159"/>
        <v>#REF!</v>
      </c>
      <c r="C286" s="659">
        <f t="shared" si="159"/>
        <v>0</v>
      </c>
      <c r="D286" s="660">
        <f t="shared" si="159"/>
        <v>0</v>
      </c>
      <c r="E286" s="29"/>
      <c r="F286" s="29"/>
      <c r="G286" s="29"/>
      <c r="H286" s="41"/>
      <c r="I286" s="338" t="e">
        <f>I247</f>
        <v>#REF!</v>
      </c>
      <c r="J286" s="719" t="e">
        <f>J247</f>
        <v>#REF!</v>
      </c>
      <c r="K286" s="720"/>
      <c r="L286" s="721"/>
      <c r="M286" s="87" t="e">
        <f>VLOOKUP($A262,#REF!,4,FALSE)</f>
        <v>#REF!</v>
      </c>
      <c r="N286" s="87" t="e">
        <f>VLOOKUP($A262,#REF!,5,FALSE)</f>
        <v>#REF!</v>
      </c>
      <c r="O286" s="87" t="e">
        <f>VLOOKUP($A262,#REF!,6,FALSE)</f>
        <v>#REF!</v>
      </c>
    </row>
    <row r="287" spans="1:15" ht="12.75">
      <c r="A287" s="82" t="e">
        <f t="shared" ref="A287:D287" si="160">A131</f>
        <v>#REF!</v>
      </c>
      <c r="B287" s="658" t="e">
        <f t="shared" si="160"/>
        <v>#REF!</v>
      </c>
      <c r="C287" s="659">
        <f t="shared" si="160"/>
        <v>0</v>
      </c>
      <c r="D287" s="660">
        <f t="shared" si="160"/>
        <v>0</v>
      </c>
      <c r="E287" s="29"/>
      <c r="F287" s="29"/>
      <c r="G287" s="29"/>
      <c r="H287" s="41"/>
      <c r="I287" s="222" t="e">
        <f>I248</f>
        <v>#REF!</v>
      </c>
      <c r="J287" s="719" t="e">
        <f>J248</f>
        <v>#REF!</v>
      </c>
      <c r="K287" s="720"/>
      <c r="L287" s="721"/>
      <c r="M287" s="86"/>
      <c r="N287" s="86"/>
      <c r="O287" s="90"/>
    </row>
    <row r="288" spans="1:15" ht="12.75">
      <c r="A288" s="82" t="e">
        <f t="shared" ref="A288:D288" si="161">A132</f>
        <v>#REF!</v>
      </c>
      <c r="B288" s="658" t="e">
        <f t="shared" si="161"/>
        <v>#REF!</v>
      </c>
      <c r="C288" s="659">
        <f t="shared" si="161"/>
        <v>0</v>
      </c>
      <c r="D288" s="660">
        <f t="shared" si="161"/>
        <v>0</v>
      </c>
      <c r="E288" s="29"/>
      <c r="F288" s="29"/>
      <c r="G288" s="29"/>
      <c r="H288" s="41"/>
      <c r="I288" s="219"/>
      <c r="J288" s="719" t="e">
        <f>J249</f>
        <v>#REF!</v>
      </c>
      <c r="K288" s="720"/>
      <c r="L288" s="721"/>
      <c r="M288" s="86"/>
      <c r="N288" s="86"/>
      <c r="O288" s="90"/>
    </row>
    <row r="289" spans="1:15" ht="12.75">
      <c r="A289" s="82" t="e">
        <f t="shared" ref="A289:D289" si="162">A133</f>
        <v>#REF!</v>
      </c>
      <c r="B289" s="658" t="e">
        <f t="shared" si="162"/>
        <v>#REF!</v>
      </c>
      <c r="C289" s="659">
        <f t="shared" si="162"/>
        <v>0</v>
      </c>
      <c r="D289" s="660">
        <f t="shared" si="162"/>
        <v>0</v>
      </c>
      <c r="E289" s="29"/>
      <c r="F289" s="29"/>
      <c r="G289" s="29"/>
      <c r="H289" s="41"/>
      <c r="I289" s="219"/>
      <c r="J289" s="719" t="e">
        <f>J250</f>
        <v>#REF!</v>
      </c>
      <c r="K289" s="720"/>
      <c r="L289" s="721"/>
      <c r="M289" s="86"/>
      <c r="N289" s="86"/>
      <c r="O289" s="90"/>
    </row>
    <row r="290" spans="1:15" ht="12.75">
      <c r="A290" s="82" t="e">
        <f t="shared" ref="A290:D290" si="163">A134</f>
        <v>#REF!</v>
      </c>
      <c r="B290" s="658" t="e">
        <f t="shared" si="163"/>
        <v>#REF!</v>
      </c>
      <c r="C290" s="659">
        <f t="shared" si="163"/>
        <v>0</v>
      </c>
      <c r="D290" s="660">
        <f t="shared" si="163"/>
        <v>0</v>
      </c>
      <c r="E290" s="29"/>
      <c r="F290" s="29"/>
      <c r="G290" s="29"/>
      <c r="H290" s="41"/>
      <c r="I290" s="219"/>
      <c r="J290" s="715"/>
      <c r="K290" s="715"/>
      <c r="L290" s="715"/>
      <c r="M290" s="227" t="e">
        <f>IF(SUM(M287:M289)=M286,"OK","STOP")</f>
        <v>#REF!</v>
      </c>
      <c r="N290" s="227" t="e">
        <f>IF(SUM(N287:N289)=N286,"OK","STOP")</f>
        <v>#REF!</v>
      </c>
      <c r="O290" s="227" t="e">
        <f>IF(SUM(O287:O289)=O286,"OK","STOP")</f>
        <v>#REF!</v>
      </c>
    </row>
    <row r="291" spans="1:15" ht="12.75">
      <c r="A291" s="439" t="e">
        <f t="shared" ref="A291:D291" si="164">A135</f>
        <v>#REF!</v>
      </c>
      <c r="B291" s="685" t="e">
        <f t="shared" si="164"/>
        <v>#REF!</v>
      </c>
      <c r="C291" s="686">
        <f t="shared" si="164"/>
        <v>0</v>
      </c>
      <c r="D291" s="687">
        <f t="shared" si="164"/>
        <v>0</v>
      </c>
      <c r="E291" s="87"/>
      <c r="F291" s="87"/>
      <c r="G291" s="87"/>
      <c r="H291" s="41"/>
      <c r="I291" s="270" t="e">
        <f>I252</f>
        <v>#REF!</v>
      </c>
      <c r="J291" s="8"/>
      <c r="K291" s="8"/>
      <c r="L291" s="8"/>
      <c r="M291" s="8"/>
      <c r="N291" s="8"/>
      <c r="O291" s="8"/>
    </row>
    <row r="292" spans="1:15" ht="12.75">
      <c r="A292" s="82" t="e">
        <f t="shared" ref="A292:D292" si="165">A136</f>
        <v>#REF!</v>
      </c>
      <c r="B292" s="658" t="e">
        <f t="shared" si="165"/>
        <v>#REF!</v>
      </c>
      <c r="C292" s="659">
        <f t="shared" si="165"/>
        <v>0</v>
      </c>
      <c r="D292" s="660">
        <f t="shared" si="165"/>
        <v>0</v>
      </c>
      <c r="E292" s="29"/>
      <c r="F292" s="29"/>
      <c r="G292" s="29"/>
      <c r="H292" s="41"/>
      <c r="I292" s="268">
        <f>M265</f>
        <v>2021</v>
      </c>
      <c r="J292" s="700"/>
      <c r="K292" s="701"/>
      <c r="L292" s="701"/>
      <c r="M292" s="701"/>
      <c r="N292" s="701"/>
      <c r="O292" s="702"/>
    </row>
    <row r="293" spans="1:15" ht="12.75">
      <c r="A293" s="82" t="e">
        <f t="shared" ref="A293:D293" si="166">A137</f>
        <v>#REF!</v>
      </c>
      <c r="B293" s="688" t="e">
        <f t="shared" si="166"/>
        <v>#REF!</v>
      </c>
      <c r="C293" s="689">
        <f t="shared" si="166"/>
        <v>0</v>
      </c>
      <c r="D293" s="690">
        <f t="shared" si="166"/>
        <v>0</v>
      </c>
      <c r="E293" s="29"/>
      <c r="F293" s="29"/>
      <c r="G293" s="29"/>
      <c r="H293" s="41"/>
      <c r="I293" s="269"/>
      <c r="J293" s="703"/>
      <c r="K293" s="704"/>
      <c r="L293" s="704"/>
      <c r="M293" s="704"/>
      <c r="N293" s="704"/>
      <c r="O293" s="705"/>
    </row>
    <row r="294" spans="1:15" ht="12.75">
      <c r="A294" s="338" t="e">
        <f>A138</f>
        <v>#REF!</v>
      </c>
      <c r="B294" s="658" t="e">
        <f>B138</f>
        <v>#REF!</v>
      </c>
      <c r="C294" s="659">
        <f>C138</f>
        <v>0</v>
      </c>
      <c r="D294" s="215" t="str">
        <f>IF(OR(E294&lt;0,F294&lt;0,G294&lt;0),"STOP","OK!")</f>
        <v>OK!</v>
      </c>
      <c r="E294" s="88">
        <f>-E282+E267-(SUM(E284:E293))</f>
        <v>0</v>
      </c>
      <c r="F294" s="212">
        <f t="shared" ref="F294" si="167">-F282+F267-(SUM(F284:F293))</f>
        <v>0</v>
      </c>
      <c r="G294" s="212">
        <f t="shared" ref="G294" si="168">-G282+G267-(SUM(G284:G293))</f>
        <v>0</v>
      </c>
      <c r="H294" s="41"/>
      <c r="I294" s="268">
        <f>N265</f>
        <v>2022</v>
      </c>
      <c r="J294" s="700"/>
      <c r="K294" s="701"/>
      <c r="L294" s="701"/>
      <c r="M294" s="701"/>
      <c r="N294" s="701"/>
      <c r="O294" s="702"/>
    </row>
    <row r="295" spans="1:15" ht="12.75">
      <c r="A295" s="82" t="e">
        <f>A139</f>
        <v>#REF!</v>
      </c>
      <c r="B295" s="691"/>
      <c r="C295" s="692"/>
      <c r="D295" s="693"/>
      <c r="E295" s="87">
        <f>SUM(E284:E294)</f>
        <v>0</v>
      </c>
      <c r="F295" s="87">
        <f t="shared" ref="F295:G295" si="169">SUM(F284:F294)</f>
        <v>0</v>
      </c>
      <c r="G295" s="87">
        <f t="shared" si="169"/>
        <v>0</v>
      </c>
      <c r="H295" s="41"/>
      <c r="I295" s="269"/>
      <c r="J295" s="706"/>
      <c r="K295" s="707"/>
      <c r="L295" s="707"/>
      <c r="M295" s="707"/>
      <c r="N295" s="707"/>
      <c r="O295" s="708"/>
    </row>
    <row r="296" spans="1:15" ht="12.75">
      <c r="A296" s="83"/>
      <c r="B296" s="129"/>
      <c r="C296" s="84"/>
      <c r="D296" s="84"/>
      <c r="E296" s="8"/>
      <c r="F296" s="8"/>
      <c r="G296" s="91"/>
      <c r="H296" s="41"/>
      <c r="I296" s="268">
        <f>O265</f>
        <v>2023</v>
      </c>
      <c r="J296" s="700"/>
      <c r="K296" s="701"/>
      <c r="L296" s="701"/>
      <c r="M296" s="701"/>
      <c r="N296" s="701"/>
      <c r="O296" s="702"/>
    </row>
    <row r="297" spans="1:15" ht="12.75">
      <c r="A297" s="95" t="e">
        <f>A141</f>
        <v>#REF!</v>
      </c>
      <c r="B297" s="26" t="e">
        <f>B267</f>
        <v>#REF!</v>
      </c>
      <c r="C297" s="26" t="e">
        <f t="shared" ref="C297:D297" si="170">C267</f>
        <v>#REF!</v>
      </c>
      <c r="D297" s="26" t="e">
        <f t="shared" si="170"/>
        <v>#REF!</v>
      </c>
      <c r="E297" s="87">
        <f>E282+E295</f>
        <v>0</v>
      </c>
      <c r="F297" s="87">
        <f>F282+F295</f>
        <v>0</v>
      </c>
      <c r="G297" s="87">
        <f t="shared" ref="G297" si="171">G282+G295</f>
        <v>0</v>
      </c>
      <c r="H297" s="41"/>
      <c r="I297" s="269"/>
      <c r="J297" s="706"/>
      <c r="K297" s="707"/>
      <c r="L297" s="707"/>
      <c r="M297" s="707"/>
      <c r="N297" s="707"/>
      <c r="O297" s="708"/>
    </row>
  </sheetData>
  <sheetProtection algorithmName="SHA-512" hashValue="VeNiU1R0ED8UMQdLhr+diEgbP9jAFFrh2ejLmgB0BCcVR6fzuuq4wJeFGZD9ChW3lRTWArHfzwm5xJto0CQXNQ==" saltValue="HvS3NPdNfWLz+8otF55jJw==" spinCount="100000" sheet="1" objects="1" scenarios="1" selectLockedCells="1"/>
  <mergeCells count="340">
    <mergeCell ref="J296:O297"/>
    <mergeCell ref="I153:O153"/>
    <mergeCell ref="I192:O192"/>
    <mergeCell ref="I231:O231"/>
    <mergeCell ref="J97:O98"/>
    <mergeCell ref="J99:O100"/>
    <mergeCell ref="J101:O102"/>
    <mergeCell ref="I114:O114"/>
    <mergeCell ref="J175:O176"/>
    <mergeCell ref="J208:L208"/>
    <mergeCell ref="J209:L209"/>
    <mergeCell ref="J210:L210"/>
    <mergeCell ref="J211:L211"/>
    <mergeCell ref="J172:L172"/>
    <mergeCell ref="J173:L173"/>
    <mergeCell ref="J247:L247"/>
    <mergeCell ref="J248:L248"/>
    <mergeCell ref="J249:L249"/>
    <mergeCell ref="J250:L250"/>
    <mergeCell ref="J251:L251"/>
    <mergeCell ref="J214:O215"/>
    <mergeCell ref="J216:O217"/>
    <mergeCell ref="J218:O219"/>
    <mergeCell ref="J253:O254"/>
    <mergeCell ref="B237:D237"/>
    <mergeCell ref="B238:D238"/>
    <mergeCell ref="B239:D239"/>
    <mergeCell ref="B240:D240"/>
    <mergeCell ref="B233:D233"/>
    <mergeCell ref="B234:D234"/>
    <mergeCell ref="B235:D235"/>
    <mergeCell ref="A230:G230"/>
    <mergeCell ref="A231:G231"/>
    <mergeCell ref="B232:D232"/>
    <mergeCell ref="I150:O150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41:D241"/>
    <mergeCell ref="B242:D242"/>
    <mergeCell ref="B243:D243"/>
    <mergeCell ref="A244:G244"/>
    <mergeCell ref="B245:D245"/>
    <mergeCell ref="A152:G152"/>
    <mergeCell ref="A153:G153"/>
    <mergeCell ref="B154:D154"/>
    <mergeCell ref="B167:D167"/>
    <mergeCell ref="B168:D168"/>
    <mergeCell ref="B172:D172"/>
    <mergeCell ref="A166:G166"/>
    <mergeCell ref="B246:D246"/>
    <mergeCell ref="I242:O243"/>
    <mergeCell ref="B236:D236"/>
    <mergeCell ref="J169:L169"/>
    <mergeCell ref="J170:L170"/>
    <mergeCell ref="J171:L171"/>
    <mergeCell ref="B155:D155"/>
    <mergeCell ref="B156:D156"/>
    <mergeCell ref="B157:D157"/>
    <mergeCell ref="B171:D171"/>
    <mergeCell ref="B169:D169"/>
    <mergeCell ref="B170:D170"/>
    <mergeCell ref="B164:D164"/>
    <mergeCell ref="I164:O165"/>
    <mergeCell ref="B165:D165"/>
    <mergeCell ref="B158:D158"/>
    <mergeCell ref="B290:D290"/>
    <mergeCell ref="B291:D291"/>
    <mergeCell ref="B292:D292"/>
    <mergeCell ref="B293:D293"/>
    <mergeCell ref="B294:C294"/>
    <mergeCell ref="B295:D295"/>
    <mergeCell ref="I281:O282"/>
    <mergeCell ref="B282:D282"/>
    <mergeCell ref="A283:G283"/>
    <mergeCell ref="B284:D284"/>
    <mergeCell ref="B285:D285"/>
    <mergeCell ref="B286:D286"/>
    <mergeCell ref="B287:D287"/>
    <mergeCell ref="B288:D288"/>
    <mergeCell ref="B289:D289"/>
    <mergeCell ref="J292:O293"/>
    <mergeCell ref="J294:O295"/>
    <mergeCell ref="J286:L286"/>
    <mergeCell ref="J287:L287"/>
    <mergeCell ref="J288:L288"/>
    <mergeCell ref="J289:L289"/>
    <mergeCell ref="J290:L290"/>
    <mergeCell ref="B276:D276"/>
    <mergeCell ref="B277:D277"/>
    <mergeCell ref="B278:D278"/>
    <mergeCell ref="B279:D279"/>
    <mergeCell ref="B280:D280"/>
    <mergeCell ref="B281:D281"/>
    <mergeCell ref="B273:D273"/>
    <mergeCell ref="B274:D274"/>
    <mergeCell ref="B275:D275"/>
    <mergeCell ref="A269:G269"/>
    <mergeCell ref="A270:G270"/>
    <mergeCell ref="B271:D271"/>
    <mergeCell ref="B272:D272"/>
    <mergeCell ref="I267:O267"/>
    <mergeCell ref="B255:C255"/>
    <mergeCell ref="B256:D256"/>
    <mergeCell ref="B261:O261"/>
    <mergeCell ref="B262:O262"/>
    <mergeCell ref="A264:G264"/>
    <mergeCell ref="I264:O264"/>
    <mergeCell ref="J255:O256"/>
    <mergeCell ref="J257:O258"/>
    <mergeCell ref="I270:O270"/>
    <mergeCell ref="I228:O228"/>
    <mergeCell ref="B214:D214"/>
    <mergeCell ref="B215:D215"/>
    <mergeCell ref="B216:C216"/>
    <mergeCell ref="B217:D217"/>
    <mergeCell ref="B222:O222"/>
    <mergeCell ref="B223:O223"/>
    <mergeCell ref="J212:L212"/>
    <mergeCell ref="B199:D199"/>
    <mergeCell ref="B200:D200"/>
    <mergeCell ref="B201:D201"/>
    <mergeCell ref="B202:D202"/>
    <mergeCell ref="B203:D203"/>
    <mergeCell ref="I203:O204"/>
    <mergeCell ref="B204:D204"/>
    <mergeCell ref="B211:D211"/>
    <mergeCell ref="B212:D212"/>
    <mergeCell ref="B213:D213"/>
    <mergeCell ref="A225:G225"/>
    <mergeCell ref="I225:O225"/>
    <mergeCell ref="B196:D196"/>
    <mergeCell ref="B197:D197"/>
    <mergeCell ref="B198:D198"/>
    <mergeCell ref="A205:G205"/>
    <mergeCell ref="B206:D206"/>
    <mergeCell ref="B207:D207"/>
    <mergeCell ref="B208:D208"/>
    <mergeCell ref="B209:D209"/>
    <mergeCell ref="B210:D210"/>
    <mergeCell ref="B173:D173"/>
    <mergeCell ref="B174:D174"/>
    <mergeCell ref="B175:D175"/>
    <mergeCell ref="B176:D176"/>
    <mergeCell ref="B159:D159"/>
    <mergeCell ref="B160:D160"/>
    <mergeCell ref="B161:D161"/>
    <mergeCell ref="B162:D162"/>
    <mergeCell ref="B163:D163"/>
    <mergeCell ref="B195:D195"/>
    <mergeCell ref="A192:G192"/>
    <mergeCell ref="B193:D193"/>
    <mergeCell ref="B194:D194"/>
    <mergeCell ref="B178:D178"/>
    <mergeCell ref="B183:O183"/>
    <mergeCell ref="B184:O184"/>
    <mergeCell ref="A186:G186"/>
    <mergeCell ref="I186:O186"/>
    <mergeCell ref="I189:O189"/>
    <mergeCell ref="A191:G191"/>
    <mergeCell ref="J188:K188"/>
    <mergeCell ref="J177:O178"/>
    <mergeCell ref="J179:O180"/>
    <mergeCell ref="B177:C177"/>
    <mergeCell ref="B94:D94"/>
    <mergeCell ref="B95:D95"/>
    <mergeCell ref="B96:D96"/>
    <mergeCell ref="B97:D97"/>
    <mergeCell ref="B98:D98"/>
    <mergeCell ref="B100:D100"/>
    <mergeCell ref="J95:L95"/>
    <mergeCell ref="B123:D123"/>
    <mergeCell ref="B118:D118"/>
    <mergeCell ref="B122:D122"/>
    <mergeCell ref="A108:G108"/>
    <mergeCell ref="I108:O108"/>
    <mergeCell ref="I111:O111"/>
    <mergeCell ref="A113:G113"/>
    <mergeCell ref="B126:D126"/>
    <mergeCell ref="B128:D128"/>
    <mergeCell ref="J133:L133"/>
    <mergeCell ref="J130:L130"/>
    <mergeCell ref="J131:L131"/>
    <mergeCell ref="J132:L132"/>
    <mergeCell ref="A114:G114"/>
    <mergeCell ref="B115:D115"/>
    <mergeCell ref="B116:D116"/>
    <mergeCell ref="B117:D117"/>
    <mergeCell ref="B124:D124"/>
    <mergeCell ref="B125:D125"/>
    <mergeCell ref="B120:D120"/>
    <mergeCell ref="B121:D121"/>
    <mergeCell ref="B119:D119"/>
    <mergeCell ref="A147:G147"/>
    <mergeCell ref="I147:O147"/>
    <mergeCell ref="B135:D135"/>
    <mergeCell ref="B136:D136"/>
    <mergeCell ref="B137:D137"/>
    <mergeCell ref="B138:C138"/>
    <mergeCell ref="B139:D139"/>
    <mergeCell ref="J134:L134"/>
    <mergeCell ref="B144:O144"/>
    <mergeCell ref="J138:O139"/>
    <mergeCell ref="J140:O141"/>
    <mergeCell ref="J136:O137"/>
    <mergeCell ref="B145:O145"/>
    <mergeCell ref="B134:D134"/>
    <mergeCell ref="B85:D85"/>
    <mergeCell ref="B86:D86"/>
    <mergeCell ref="B129:D129"/>
    <mergeCell ref="B131:D131"/>
    <mergeCell ref="B132:D132"/>
    <mergeCell ref="B133:D133"/>
    <mergeCell ref="A127:G127"/>
    <mergeCell ref="B130:D130"/>
    <mergeCell ref="A88:G88"/>
    <mergeCell ref="B89:D89"/>
    <mergeCell ref="B99:C99"/>
    <mergeCell ref="B105:O105"/>
    <mergeCell ref="B90:D90"/>
    <mergeCell ref="B91:D91"/>
    <mergeCell ref="B92:D92"/>
    <mergeCell ref="B93:D93"/>
    <mergeCell ref="I86:O87"/>
    <mergeCell ref="B87:D87"/>
    <mergeCell ref="J91:L91"/>
    <mergeCell ref="J92:L92"/>
    <mergeCell ref="J93:L93"/>
    <mergeCell ref="J94:L94"/>
    <mergeCell ref="B106:O106"/>
    <mergeCell ref="I125:O126"/>
    <mergeCell ref="J41:L41"/>
    <mergeCell ref="A62:L62"/>
    <mergeCell ref="B82:D82"/>
    <mergeCell ref="B83:D83"/>
    <mergeCell ref="B84:D84"/>
    <mergeCell ref="A74:G74"/>
    <mergeCell ref="A75:G75"/>
    <mergeCell ref="B76:D76"/>
    <mergeCell ref="B79:D79"/>
    <mergeCell ref="B78:D78"/>
    <mergeCell ref="B77:D77"/>
    <mergeCell ref="B80:D80"/>
    <mergeCell ref="B81:D81"/>
    <mergeCell ref="A63:K63"/>
    <mergeCell ref="A54:K54"/>
    <mergeCell ref="A55:L55"/>
    <mergeCell ref="A56:L56"/>
    <mergeCell ref="A57:K57"/>
    <mergeCell ref="A58:L58"/>
    <mergeCell ref="A59:L59"/>
    <mergeCell ref="B68:O68"/>
    <mergeCell ref="J23:L26"/>
    <mergeCell ref="B26:D26"/>
    <mergeCell ref="I18:O18"/>
    <mergeCell ref="I75:O75"/>
    <mergeCell ref="A50:O50"/>
    <mergeCell ref="A69:G69"/>
    <mergeCell ref="I69:O69"/>
    <mergeCell ref="I72:O72"/>
    <mergeCell ref="B41:D41"/>
    <mergeCell ref="B42:D42"/>
    <mergeCell ref="B43:D43"/>
    <mergeCell ref="B44:D44"/>
    <mergeCell ref="B46:D46"/>
    <mergeCell ref="B45:C45"/>
    <mergeCell ref="A52:L52"/>
    <mergeCell ref="A53:L53"/>
    <mergeCell ref="B40:D40"/>
    <mergeCell ref="B39:D39"/>
    <mergeCell ref="J43:O48"/>
    <mergeCell ref="J37:L37"/>
    <mergeCell ref="B66:O66"/>
    <mergeCell ref="B67:O67"/>
    <mergeCell ref="A60:K60"/>
    <mergeCell ref="A61:L61"/>
    <mergeCell ref="B14:O14"/>
    <mergeCell ref="I22:O22"/>
    <mergeCell ref="B22:D22"/>
    <mergeCell ref="B23:D23"/>
    <mergeCell ref="B24:D24"/>
    <mergeCell ref="B25:D25"/>
    <mergeCell ref="A20:G20"/>
    <mergeCell ref="I32:O33"/>
    <mergeCell ref="B38:D38"/>
    <mergeCell ref="B29:D29"/>
    <mergeCell ref="B30:D30"/>
    <mergeCell ref="B31:D31"/>
    <mergeCell ref="B32:D32"/>
    <mergeCell ref="B33:D33"/>
    <mergeCell ref="B35:D35"/>
    <mergeCell ref="A17:G17"/>
    <mergeCell ref="A34:G34"/>
    <mergeCell ref="B36:D36"/>
    <mergeCell ref="B37:D37"/>
    <mergeCell ref="B27:D27"/>
    <mergeCell ref="B28:D28"/>
    <mergeCell ref="A21:G21"/>
    <mergeCell ref="A15:G15"/>
    <mergeCell ref="I15:O15"/>
    <mergeCell ref="A8:B8"/>
    <mergeCell ref="C8:H8"/>
    <mergeCell ref="I8:K8"/>
    <mergeCell ref="L8:O8"/>
    <mergeCell ref="A13:O13"/>
    <mergeCell ref="A11:B11"/>
    <mergeCell ref="C11:H11"/>
    <mergeCell ref="I11:K11"/>
    <mergeCell ref="L11:O11"/>
    <mergeCell ref="A9:B9"/>
    <mergeCell ref="C9:H9"/>
    <mergeCell ref="I9:K9"/>
    <mergeCell ref="L9:O9"/>
    <mergeCell ref="A10:B10"/>
    <mergeCell ref="C10:H10"/>
    <mergeCell ref="I10:K10"/>
    <mergeCell ref="L10:O10"/>
    <mergeCell ref="B2:O2"/>
    <mergeCell ref="B1:O1"/>
    <mergeCell ref="A7:B7"/>
    <mergeCell ref="C7:H7"/>
    <mergeCell ref="I7:K7"/>
    <mergeCell ref="L7:O7"/>
    <mergeCell ref="A5:B5"/>
    <mergeCell ref="C5:H5"/>
    <mergeCell ref="I5:K5"/>
    <mergeCell ref="L5:O5"/>
    <mergeCell ref="A6:B6"/>
    <mergeCell ref="C6:H6"/>
    <mergeCell ref="I6:K6"/>
    <mergeCell ref="L6:O6"/>
    <mergeCell ref="A3:B3"/>
    <mergeCell ref="C3:O3"/>
    <mergeCell ref="A4:B4"/>
    <mergeCell ref="C4:O4"/>
  </mergeCells>
  <dataValidations disablePrompts="1" count="1">
    <dataValidation type="whole" errorStyle="warning" allowBlank="1" showInputMessage="1" showErrorMessage="1" errorTitle="CEILING TOO DEEP" sqref="M54:O54 M57:O57 M60:O60 M63:O65">
      <formula1>0</formula1>
      <formula2>1000000000</formula2>
    </dataValidation>
  </dataValidations>
  <pageMargins left="0.78740157480314965" right="0.70866141732283472" top="0.98425196850393704" bottom="0.78740157480314965" header="0.43307086614173229" footer="0.31496062992125984"/>
  <pageSetup paperSize="9" scale="75" fitToHeight="0" orientation="landscape" r:id="rId1"/>
  <headerFooter>
    <oddHeader>&amp;LPROGRAMI BUXHETOR AFATMESËM&amp;C&amp;8 28 Shkurt 2019&amp;R&amp;A</oddHeader>
    <oddFooter>&amp;L&amp;8Copyright for Albania: Ministry of Finance and Economy / Local Finance Directory&amp;R1</oddFooter>
  </headerFooter>
  <rowBreaks count="8" manualBreakCount="8">
    <brk id="12" max="16383" man="1"/>
    <brk id="49" max="16383" man="1"/>
    <brk id="65" max="16383" man="1"/>
    <brk id="104" max="16383" man="1"/>
    <brk id="143" max="16383" man="1"/>
    <brk id="182" max="16383" man="1"/>
    <brk id="221" max="16383" man="1"/>
    <brk id="2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I132"/>
  <sheetViews>
    <sheetView showGridLines="0" topLeftCell="A46" zoomScale="70" zoomScaleNormal="70" workbookViewId="0">
      <selection activeCell="C10" sqref="C10"/>
    </sheetView>
  </sheetViews>
  <sheetFormatPr defaultColWidth="4.140625" defaultRowHeight="12.75"/>
  <cols>
    <col min="1" max="1" width="8" style="284" customWidth="1"/>
    <col min="2" max="2" width="16.85546875" style="140" customWidth="1"/>
    <col min="3" max="3" width="58.42578125" style="140" customWidth="1"/>
    <col min="4" max="4" width="12.28515625" style="140" customWidth="1"/>
    <col min="5" max="5" width="12.28515625" style="139" customWidth="1"/>
    <col min="6" max="6" width="12.28515625" style="139" customWidth="1" collapsed="1"/>
    <col min="7" max="7" width="12.28515625" style="139" customWidth="1"/>
    <col min="8" max="9" width="12.28515625" style="139" customWidth="1" collapsed="1"/>
    <col min="10" max="202" width="11.5703125" style="139" customWidth="1"/>
    <col min="203" max="203" width="3.85546875" style="139" customWidth="1"/>
    <col min="204" max="204" width="22" style="139" customWidth="1"/>
    <col min="205" max="207" width="4.140625" style="139" customWidth="1"/>
    <col min="208" max="208" width="5.85546875" style="139" customWidth="1"/>
    <col min="209" max="209" width="4.140625" style="139" customWidth="1"/>
    <col min="210" max="210" width="0.85546875" style="139" customWidth="1"/>
    <col min="211" max="211" width="5.85546875" style="139" customWidth="1"/>
    <col min="212" max="212" width="4.140625" style="139" customWidth="1"/>
    <col min="213" max="213" width="0.85546875" style="139" customWidth="1"/>
    <col min="214" max="214" width="5.85546875" style="139" customWidth="1"/>
    <col min="215" max="215" width="4.140625" style="139" customWidth="1"/>
    <col min="216" max="216" width="0.85546875" style="139" customWidth="1"/>
    <col min="217" max="217" width="5.85546875" style="139" customWidth="1"/>
    <col min="218" max="16384" width="4.140625" style="139"/>
  </cols>
  <sheetData>
    <row r="1" spans="1:9" ht="21">
      <c r="A1" s="613" t="e">
        <f>#REF!</f>
        <v>#REF!</v>
      </c>
      <c r="B1" s="613"/>
      <c r="C1" s="613"/>
      <c r="D1" s="613"/>
      <c r="E1" s="613"/>
      <c r="F1" s="613"/>
      <c r="G1" s="613"/>
      <c r="H1" s="613"/>
      <c r="I1" s="613"/>
    </row>
    <row r="2" spans="1:9" s="56" customFormat="1" ht="12.75" customHeight="1">
      <c r="A2" s="189"/>
      <c r="I2" s="153"/>
    </row>
    <row r="3" spans="1:9">
      <c r="B3" s="139"/>
      <c r="C3" s="139"/>
      <c r="D3" s="142">
        <f>'(E1) Vlerësimi i burimeve'!D5</f>
        <v>2018</v>
      </c>
      <c r="E3" s="142">
        <f>'(E1) Vlerësimi i burimeve'!E5</f>
        <v>2019</v>
      </c>
      <c r="F3" s="142">
        <f>'(E1) Vlerësimi i burimeve'!F5</f>
        <v>2020</v>
      </c>
      <c r="G3" s="113">
        <f>'(E1) Vlerësimi i burimeve'!G5</f>
        <v>2021</v>
      </c>
      <c r="H3" s="113">
        <f>'(E1) Vlerësimi i burimeve'!P5</f>
        <v>2022</v>
      </c>
      <c r="I3" s="113">
        <f>'(E1) Vlerësimi i burimeve'!Y5</f>
        <v>2023</v>
      </c>
    </row>
    <row r="4" spans="1:9" s="144" customFormat="1" ht="25.5">
      <c r="A4" s="285"/>
      <c r="B4" s="143"/>
      <c r="C4" s="143"/>
      <c r="D4" s="183" t="e">
        <f>'(E1) Vlerësimi i burimeve'!D6</f>
        <v>#REF!</v>
      </c>
      <c r="E4" s="183" t="e">
        <f>'(E1) Vlerësimi i burimeve'!E6</f>
        <v>#REF!</v>
      </c>
      <c r="F4" s="184" t="e">
        <f>'(E1) Vlerësimi i burimeve'!F6</f>
        <v>#REF!</v>
      </c>
      <c r="G4" s="256" t="e">
        <f>#REF!</f>
        <v>#REF!</v>
      </c>
      <c r="H4" s="256" t="e">
        <f>#REF!</f>
        <v>#REF!</v>
      </c>
      <c r="I4" s="256" t="e">
        <f>#REF!</f>
        <v>#REF!</v>
      </c>
    </row>
    <row r="5" spans="1:9" ht="18.75">
      <c r="A5" s="457" t="str">
        <f>'(C2) Burimet viti kaluar'!C7</f>
        <v>A</v>
      </c>
      <c r="B5" s="603" t="e">
        <f>'(E1) Vlerësimi i burimeve'!B7</f>
        <v>#REF!</v>
      </c>
      <c r="C5" s="604"/>
      <c r="D5" s="249">
        <f>'(E1) Vlerësimi i burimeve'!D7</f>
        <v>60367</v>
      </c>
      <c r="E5" s="249">
        <f>'(E1) Vlerësimi i burimeve'!E7</f>
        <v>60451</v>
      </c>
      <c r="F5" s="249">
        <f>'(E1) Vlerësimi i burimeve'!F7</f>
        <v>90000</v>
      </c>
      <c r="G5" s="249">
        <f>'(E1) Vlerësimi i burimeve'!O7</f>
        <v>89553.472399999999</v>
      </c>
      <c r="H5" s="249">
        <f>'(E1) Vlerësimi i burimeve'!X7</f>
        <v>89553.010570640006</v>
      </c>
      <c r="I5" s="249">
        <f>'(E1) Vlerësimi i burimeve'!AG7</f>
        <v>89553.350980028859</v>
      </c>
    </row>
    <row r="6" spans="1:9" ht="18.75">
      <c r="A6" s="456" t="str">
        <f>'(C2) Burimet viti kaluar'!C8</f>
        <v>A.1</v>
      </c>
      <c r="B6" s="568" t="e">
        <f>'(E1) Vlerësimi i burimeve'!B8</f>
        <v>#REF!</v>
      </c>
      <c r="C6" s="569"/>
      <c r="D6" s="250">
        <f>'(E1) Vlerësimi i burimeve'!D8</f>
        <v>24912</v>
      </c>
      <c r="E6" s="250">
        <f>'(E1) Vlerësimi i burimeve'!E8</f>
        <v>28638</v>
      </c>
      <c r="F6" s="250">
        <f>'(E1) Vlerësimi i burimeve'!F8</f>
        <v>46756</v>
      </c>
      <c r="G6" s="250">
        <f>'(E1) Vlerësimi i burimeve'!O8</f>
        <v>45676.472399999999</v>
      </c>
      <c r="H6" s="250">
        <f>'(E1) Vlerësimi i burimeve'!X8</f>
        <v>45301.010570640006</v>
      </c>
      <c r="I6" s="250">
        <f>'(E1) Vlerësimi i burimeve'!AG8</f>
        <v>44712.350980028859</v>
      </c>
    </row>
    <row r="7" spans="1:9" ht="13.5" customHeight="1">
      <c r="A7" s="247" t="str">
        <f>'(C2) Burimet viti kaluar'!C9</f>
        <v>A.1.1</v>
      </c>
      <c r="B7" s="247" t="e">
        <f>'(E1) Vlerësimi i burimeve'!B9</f>
        <v>#REF!</v>
      </c>
      <c r="C7" s="310"/>
      <c r="D7" s="317">
        <f>'(E1) Vlerësimi i burimeve'!D9</f>
        <v>400</v>
      </c>
      <c r="E7" s="152">
        <f>'(E1) Vlerësimi i burimeve'!E9</f>
        <v>416</v>
      </c>
      <c r="F7" s="152">
        <f>'(E1) Vlerësimi i burimeve'!F9</f>
        <v>700</v>
      </c>
      <c r="G7" s="28">
        <f>'(E1) Vlerësimi i burimeve'!O9</f>
        <v>700</v>
      </c>
      <c r="H7" s="28">
        <f>'(E1) Vlerësimi i burimeve'!X9</f>
        <v>700</v>
      </c>
      <c r="I7" s="28">
        <f>'(E1) Vlerësimi i burimeve'!AG9</f>
        <v>700</v>
      </c>
    </row>
    <row r="8" spans="1:9" ht="13.5" customHeight="1">
      <c r="A8" s="247" t="str">
        <f>'(C2) Burimet viti kaluar'!C10</f>
        <v>A.1.2</v>
      </c>
      <c r="B8" s="311" t="e">
        <f>'(E1) Vlerësimi i burimeve'!B10</f>
        <v>#REF!</v>
      </c>
      <c r="C8" s="312"/>
      <c r="D8" s="161">
        <f>'(E1) Vlerësimi i burimeve'!D10</f>
        <v>22580</v>
      </c>
      <c r="E8" s="161">
        <f>'(E1) Vlerësimi i burimeve'!E10</f>
        <v>24492</v>
      </c>
      <c r="F8" s="161">
        <f>'(E1) Vlerësimi i burimeve'!F10</f>
        <v>41400</v>
      </c>
      <c r="G8" s="161">
        <f>'(E1) Vlerësimi i burimeve'!O10</f>
        <v>40309.642399999997</v>
      </c>
      <c r="H8" s="161">
        <f>'(E1) Vlerësimi i burimeve'!X10</f>
        <v>39934.180570640005</v>
      </c>
      <c r="I8" s="331">
        <f>'(E1) Vlerësimi i burimeve'!AG10</f>
        <v>39345.520980028858</v>
      </c>
    </row>
    <row r="9" spans="1:9">
      <c r="A9" s="161" t="str">
        <f>'(C2) Burimet viti kaluar'!C11</f>
        <v>A.1.2.1</v>
      </c>
      <c r="B9" s="246" t="e">
        <f>'(E1) Vlerësimi i burimeve'!B11</f>
        <v>#REF!</v>
      </c>
      <c r="C9" s="313"/>
      <c r="D9" s="317">
        <f>'(E1) Vlerësimi i burimeve'!D11</f>
        <v>6440</v>
      </c>
      <c r="E9" s="152">
        <f>'(E1) Vlerësimi i burimeve'!E11</f>
        <v>6839</v>
      </c>
      <c r="F9" s="152">
        <f>'(E1) Vlerësimi i burimeve'!F11</f>
        <v>10093</v>
      </c>
      <c r="G9" s="28">
        <f>'(E1) Vlerësimi i burimeve'!O11</f>
        <v>10093</v>
      </c>
      <c r="H9" s="28">
        <f>'(E1) Vlerësimi i burimeve'!X11</f>
        <v>10093</v>
      </c>
      <c r="I9" s="28">
        <f>'(E1) Vlerësimi i burimeve'!AG11</f>
        <v>10093</v>
      </c>
    </row>
    <row r="10" spans="1:9" ht="13.5" customHeight="1">
      <c r="A10" s="161" t="str">
        <f>'(C2) Burimet viti kaluar'!C12</f>
        <v>A.1.2.2</v>
      </c>
      <c r="B10" s="246" t="e">
        <f>'(E1) Vlerësimi i burimeve'!B12</f>
        <v>#REF!</v>
      </c>
      <c r="C10" s="313"/>
      <c r="D10" s="152">
        <f>'(E1) Vlerësimi i burimeve'!D12</f>
        <v>16045</v>
      </c>
      <c r="E10" s="152">
        <f>'(E1) Vlerësimi i burimeve'!E12</f>
        <v>14936</v>
      </c>
      <c r="F10" s="152">
        <f>'(E1) Vlerësimi i burimeve'!F12</f>
        <v>28102</v>
      </c>
      <c r="G10" s="28">
        <f>'(E1) Vlerësimi i burimeve'!O12</f>
        <v>27011.642400000001</v>
      </c>
      <c r="H10" s="28">
        <f>'(E1) Vlerësimi i burimeve'!X12</f>
        <v>26636.180570640001</v>
      </c>
      <c r="I10" s="28">
        <f>'(E1) Vlerësimi i burimeve'!AG12</f>
        <v>26047.520980028858</v>
      </c>
    </row>
    <row r="11" spans="1:9" ht="13.5" customHeight="1">
      <c r="A11" s="161" t="str">
        <f>'(C2) Burimet viti kaluar'!C13</f>
        <v>A.1.2.3</v>
      </c>
      <c r="B11" s="246" t="e">
        <f>'(E1) Vlerësimi i burimeve'!B13</f>
        <v>#REF!</v>
      </c>
      <c r="C11" s="313"/>
      <c r="D11" s="152">
        <f>'(E1) Vlerësimi i burimeve'!D13</f>
        <v>95</v>
      </c>
      <c r="E11" s="152">
        <f>'(E1) Vlerësimi i burimeve'!E13</f>
        <v>2717</v>
      </c>
      <c r="F11" s="152">
        <f>'(E1) Vlerësimi i burimeve'!F13</f>
        <v>3205</v>
      </c>
      <c r="G11" s="28">
        <f>'(E1) Vlerësimi i burimeve'!O13</f>
        <v>3205</v>
      </c>
      <c r="H11" s="28">
        <f>'(E1) Vlerësimi i burimeve'!X13</f>
        <v>3205</v>
      </c>
      <c r="I11" s="28">
        <f>'(E1) Vlerësimi i burimeve'!AG13</f>
        <v>3205</v>
      </c>
    </row>
    <row r="12" spans="1:9" ht="13.5" customHeight="1">
      <c r="A12" s="161" t="str">
        <f>'(C2) Burimet viti kaluar'!C14</f>
        <v>A.1.2.4</v>
      </c>
      <c r="B12" s="246" t="e">
        <f>'(E1) Vlerësimi i burimeve'!B14</f>
        <v>#REF!</v>
      </c>
      <c r="C12" s="313"/>
      <c r="D12" s="152">
        <f>'(E1) Vlerësimi i burimeve'!D14</f>
        <v>0</v>
      </c>
      <c r="E12" s="152">
        <f>'(E1) Vlerësimi i burimeve'!E14</f>
        <v>0</v>
      </c>
      <c r="F12" s="152">
        <f>'(E1) Vlerësimi i burimeve'!F14</f>
        <v>0</v>
      </c>
      <c r="G12" s="28">
        <f>'(E1) Vlerësimi i burimeve'!O14</f>
        <v>0</v>
      </c>
      <c r="H12" s="28">
        <f>'(E1) Vlerësimi i burimeve'!X14</f>
        <v>0</v>
      </c>
      <c r="I12" s="28">
        <f>'(E1) Vlerësimi i burimeve'!AG14</f>
        <v>0</v>
      </c>
    </row>
    <row r="13" spans="1:9" ht="13.5" customHeight="1">
      <c r="A13" s="247" t="str">
        <f>'(C2) Burimet viti kaluar'!C15</f>
        <v>A.1.3</v>
      </c>
      <c r="B13" s="247" t="e">
        <f>'(E1) Vlerësimi i burimeve'!B15</f>
        <v>#REF!</v>
      </c>
      <c r="C13" s="310"/>
      <c r="D13" s="152">
        <f>'(E1) Vlerësimi i burimeve'!D15</f>
        <v>0</v>
      </c>
      <c r="E13" s="152">
        <f>'(E1) Vlerësimi i burimeve'!E15</f>
        <v>0</v>
      </c>
      <c r="F13" s="152">
        <f>'(E1) Vlerësimi i burimeve'!F15</f>
        <v>0</v>
      </c>
      <c r="G13" s="28">
        <f>'(E1) Vlerësimi i burimeve'!O15</f>
        <v>0</v>
      </c>
      <c r="H13" s="28">
        <f>'(E1) Vlerësimi i burimeve'!X15</f>
        <v>0</v>
      </c>
      <c r="I13" s="28">
        <f>'(E1) Vlerësimi i burimeve'!AG15</f>
        <v>0</v>
      </c>
    </row>
    <row r="14" spans="1:9" s="146" customFormat="1" ht="13.5" customHeight="1">
      <c r="A14" s="247" t="str">
        <f>'(C2) Burimet viti kaluar'!C16</f>
        <v>A.1.4</v>
      </c>
      <c r="B14" s="247" t="e">
        <f>'(E1) Vlerësimi i burimeve'!B16</f>
        <v>#REF!</v>
      </c>
      <c r="C14" s="310"/>
      <c r="D14" s="152">
        <f>'(E1) Vlerësimi i burimeve'!D16</f>
        <v>1516</v>
      </c>
      <c r="E14" s="152">
        <f>'(E1) Vlerësimi i burimeve'!E16</f>
        <v>3278</v>
      </c>
      <c r="F14" s="152">
        <f>'(E1) Vlerësimi i burimeve'!F16</f>
        <v>3610</v>
      </c>
      <c r="G14" s="28">
        <f>'(E1) Vlerësimi i burimeve'!O16</f>
        <v>3620.8299999999995</v>
      </c>
      <c r="H14" s="28">
        <f>'(E1) Vlerësimi i burimeve'!X16</f>
        <v>3620.8299999999995</v>
      </c>
      <c r="I14" s="28">
        <f>'(E1) Vlerësimi i burimeve'!AG16</f>
        <v>3620.8299999999995</v>
      </c>
    </row>
    <row r="15" spans="1:9">
      <c r="A15" s="247" t="str">
        <f>'(C2) Burimet viti kaluar'!C17</f>
        <v>A.1.5</v>
      </c>
      <c r="B15" s="247" t="e">
        <f>'(E1) Vlerësimi i burimeve'!B17</f>
        <v>#REF!</v>
      </c>
      <c r="C15" s="310"/>
      <c r="D15" s="152">
        <f>'(E1) Vlerësimi i burimeve'!D17</f>
        <v>416</v>
      </c>
      <c r="E15" s="152">
        <f>'(E1) Vlerësimi i burimeve'!E17</f>
        <v>452</v>
      </c>
      <c r="F15" s="152">
        <f>'(E1) Vlerësimi i burimeve'!F17</f>
        <v>660</v>
      </c>
      <c r="G15" s="28">
        <f>'(E1) Vlerësimi i burimeve'!O17</f>
        <v>660</v>
      </c>
      <c r="H15" s="28">
        <f>'(E1) Vlerësimi i burimeve'!X17</f>
        <v>660</v>
      </c>
      <c r="I15" s="28">
        <f>'(E1) Vlerësimi i burimeve'!AG17</f>
        <v>660</v>
      </c>
    </row>
    <row r="16" spans="1:9" ht="13.5" customHeight="1">
      <c r="A16" s="247" t="str">
        <f>'(C2) Burimet viti kaluar'!C18</f>
        <v>A.1.6</v>
      </c>
      <c r="B16" s="247" t="e">
        <f>'(E1) Vlerësimi i burimeve'!B18</f>
        <v>#REF!</v>
      </c>
      <c r="C16" s="310"/>
      <c r="D16" s="152">
        <f>'(E1) Vlerësimi i burimeve'!D18</f>
        <v>0</v>
      </c>
      <c r="E16" s="152">
        <f>'(E1) Vlerësimi i burimeve'!E18</f>
        <v>0</v>
      </c>
      <c r="F16" s="152">
        <f>'(E1) Vlerësimi i burimeve'!F18</f>
        <v>386</v>
      </c>
      <c r="G16" s="28">
        <f>'(E1) Vlerësimi i burimeve'!O18</f>
        <v>386</v>
      </c>
      <c r="H16" s="28">
        <f>'(E1) Vlerësimi i burimeve'!X18</f>
        <v>386</v>
      </c>
      <c r="I16" s="28">
        <f>'(E1) Vlerësimi i burimeve'!AG18</f>
        <v>386</v>
      </c>
    </row>
    <row r="17" spans="1:9" ht="13.5" customHeight="1">
      <c r="A17" s="247" t="str">
        <f>'(C2) Burimet viti kaluar'!C19</f>
        <v>A.1.7</v>
      </c>
      <c r="B17" s="247" t="e">
        <f>'(E1) Vlerësimi i burimeve'!B19</f>
        <v>#REF!</v>
      </c>
      <c r="C17" s="247" t="str">
        <f>'(E1) Vlerësimi i burimeve'!C19</f>
        <v>aaa</v>
      </c>
      <c r="D17" s="152">
        <f>'(E1) Vlerësimi i burimeve'!D19</f>
        <v>0</v>
      </c>
      <c r="E17" s="152">
        <f>'(E1) Vlerësimi i burimeve'!E19</f>
        <v>0</v>
      </c>
      <c r="F17" s="152">
        <f>'(E1) Vlerësimi i burimeve'!F19</f>
        <v>0</v>
      </c>
      <c r="G17" s="28">
        <f>'(E1) Vlerësimi i burimeve'!O19</f>
        <v>0</v>
      </c>
      <c r="H17" s="28">
        <f>'(E1) Vlerësimi i burimeve'!X19</f>
        <v>0</v>
      </c>
      <c r="I17" s="28">
        <f>'(E1) Vlerësimi i burimeve'!AG19</f>
        <v>0</v>
      </c>
    </row>
    <row r="18" spans="1:9" ht="13.5" customHeight="1">
      <c r="A18" s="247" t="str">
        <f>'(C2) Burimet viti kaluar'!C20</f>
        <v>A.1.8</v>
      </c>
      <c r="B18" s="247" t="e">
        <f>'(E1) Vlerësimi i burimeve'!B20</f>
        <v>#REF!</v>
      </c>
      <c r="C18" s="247" t="str">
        <f>'(E1) Vlerësimi i burimeve'!C20</f>
        <v>bbb</v>
      </c>
      <c r="D18" s="152">
        <f>'(E1) Vlerësimi i burimeve'!D20</f>
        <v>0</v>
      </c>
      <c r="E18" s="152">
        <f>'(E1) Vlerësimi i burimeve'!E20</f>
        <v>0</v>
      </c>
      <c r="F18" s="152">
        <f>'(E1) Vlerësimi i burimeve'!F20</f>
        <v>0</v>
      </c>
      <c r="G18" s="28">
        <f>'(E1) Vlerësimi i burimeve'!O20</f>
        <v>0</v>
      </c>
      <c r="H18" s="28">
        <f>'(E1) Vlerësimi i burimeve'!X20</f>
        <v>0</v>
      </c>
      <c r="I18" s="28">
        <f>'(E1) Vlerësimi i burimeve'!AG20</f>
        <v>0</v>
      </c>
    </row>
    <row r="19" spans="1:9" s="146" customFormat="1" ht="13.5" customHeight="1">
      <c r="A19" s="247" t="str">
        <f>'(C2) Burimet viti kaluar'!C21</f>
        <v>A.1.9</v>
      </c>
      <c r="B19" s="247" t="e">
        <f>'(E1) Vlerësimi i burimeve'!B21</f>
        <v>#REF!</v>
      </c>
      <c r="C19" s="247" t="str">
        <f>'(E1) Vlerësimi i burimeve'!C21</f>
        <v>ccc</v>
      </c>
      <c r="D19" s="152">
        <f>'(E1) Vlerësimi i burimeve'!D21</f>
        <v>0</v>
      </c>
      <c r="E19" s="152">
        <f>'(E1) Vlerësimi i burimeve'!E21</f>
        <v>0</v>
      </c>
      <c r="F19" s="152">
        <f>'(E1) Vlerësimi i burimeve'!F21</f>
        <v>0</v>
      </c>
      <c r="G19" s="28">
        <f>'(E1) Vlerësimi i burimeve'!O21</f>
        <v>0</v>
      </c>
      <c r="H19" s="28">
        <f>'(E1) Vlerësimi i burimeve'!X21</f>
        <v>0</v>
      </c>
      <c r="I19" s="28">
        <f>'(E1) Vlerësimi i burimeve'!AG21</f>
        <v>0</v>
      </c>
    </row>
    <row r="20" spans="1:9" ht="18.75">
      <c r="A20" s="456" t="str">
        <f>'(C2) Burimet viti kaluar'!C22</f>
        <v>A.2</v>
      </c>
      <c r="B20" s="568" t="e">
        <f>'(E1) Vlerësimi i burimeve'!B22</f>
        <v>#REF!</v>
      </c>
      <c r="C20" s="569"/>
      <c r="D20" s="250">
        <f>'(E1) Vlerësimi i burimeve'!D22</f>
        <v>2685</v>
      </c>
      <c r="E20" s="250">
        <f>'(E1) Vlerësimi i burimeve'!E22</f>
        <v>2897</v>
      </c>
      <c r="F20" s="250">
        <f>'(E1) Vlerësimi i burimeve'!F22</f>
        <v>2168</v>
      </c>
      <c r="G20" s="250">
        <f>'(E1) Vlerësimi i burimeve'!O22</f>
        <v>2168</v>
      </c>
      <c r="H20" s="250">
        <f>'(E1) Vlerësimi i burimeve'!X22</f>
        <v>2168</v>
      </c>
      <c r="I20" s="250">
        <f>'(E1) Vlerësimi i burimeve'!AG22</f>
        <v>2168</v>
      </c>
    </row>
    <row r="21" spans="1:9" ht="13.5" customHeight="1">
      <c r="A21" s="247" t="str">
        <f>'(C2) Burimet viti kaluar'!C23</f>
        <v>A.2.1</v>
      </c>
      <c r="B21" s="247" t="e">
        <f>'(E1) Vlerësimi i burimeve'!B23</f>
        <v>#REF!</v>
      </c>
      <c r="C21" s="310"/>
      <c r="D21" s="152">
        <f>'(E1) Vlerësimi i burimeve'!D23</f>
        <v>193</v>
      </c>
      <c r="E21" s="152">
        <f>'(E1) Vlerësimi i burimeve'!E23</f>
        <v>31</v>
      </c>
      <c r="F21" s="152">
        <f>'(E1) Vlerësimi i burimeve'!F23</f>
        <v>168</v>
      </c>
      <c r="G21" s="28">
        <f>'(E1) Vlerësimi i burimeve'!O23</f>
        <v>168</v>
      </c>
      <c r="H21" s="28">
        <f>'(E1) Vlerësimi i burimeve'!X23</f>
        <v>168</v>
      </c>
      <c r="I21" s="28">
        <f>'(E1) Vlerësimi i burimeve'!AG23</f>
        <v>168</v>
      </c>
    </row>
    <row r="22" spans="1:9" ht="13.5" customHeight="1">
      <c r="A22" s="247" t="str">
        <f>'(C2) Burimet viti kaluar'!C24</f>
        <v>A.2.2</v>
      </c>
      <c r="B22" s="247" t="e">
        <f>'(E1) Vlerësimi i burimeve'!B24</f>
        <v>#REF!</v>
      </c>
      <c r="C22" s="310"/>
      <c r="D22" s="152">
        <f>'(E1) Vlerësimi i burimeve'!D24</f>
        <v>2492</v>
      </c>
      <c r="E22" s="152">
        <f>'(E1) Vlerësimi i burimeve'!E24</f>
        <v>2866</v>
      </c>
      <c r="F22" s="152">
        <f>'(E1) Vlerësimi i burimeve'!F24</f>
        <v>2000</v>
      </c>
      <c r="G22" s="28">
        <f>'(E1) Vlerësimi i burimeve'!O24</f>
        <v>2000</v>
      </c>
      <c r="H22" s="28">
        <f>'(E1) Vlerësimi i burimeve'!X24</f>
        <v>2000</v>
      </c>
      <c r="I22" s="28">
        <f>'(E1) Vlerësimi i burimeve'!AG24</f>
        <v>2000</v>
      </c>
    </row>
    <row r="23" spans="1:9" ht="13.5" customHeight="1">
      <c r="A23" s="247" t="str">
        <f>'(C2) Burimet viti kaluar'!C25</f>
        <v>A.2.3</v>
      </c>
      <c r="B23" s="247" t="e">
        <f>'(E1) Vlerësimi i burimeve'!B25</f>
        <v>#REF!</v>
      </c>
      <c r="C23" s="310"/>
      <c r="D23" s="152">
        <f>'(E1) Vlerësimi i burimeve'!D25</f>
        <v>0</v>
      </c>
      <c r="E23" s="152">
        <f>'(E1) Vlerësimi i burimeve'!E25</f>
        <v>0</v>
      </c>
      <c r="F23" s="152">
        <f>'(E1) Vlerësimi i burimeve'!F25</f>
        <v>0</v>
      </c>
      <c r="G23" s="28">
        <f>'(E1) Vlerësimi i burimeve'!O25</f>
        <v>0</v>
      </c>
      <c r="H23" s="28">
        <f>'(E1) Vlerësimi i burimeve'!X25</f>
        <v>0</v>
      </c>
      <c r="I23" s="28">
        <f>'(E1) Vlerësimi i burimeve'!AG25</f>
        <v>0</v>
      </c>
    </row>
    <row r="24" spans="1:9" ht="13.5" customHeight="1">
      <c r="A24" s="247" t="str">
        <f>'(C2) Burimet viti kaluar'!C26</f>
        <v>A.2.4</v>
      </c>
      <c r="B24" s="247" t="e">
        <f>'(E1) Vlerësimi i burimeve'!B26</f>
        <v>#REF!</v>
      </c>
      <c r="C24" s="310"/>
      <c r="D24" s="152">
        <f>'(E1) Vlerësimi i burimeve'!D26</f>
        <v>0</v>
      </c>
      <c r="E24" s="152">
        <f>'(E1) Vlerësimi i burimeve'!E26</f>
        <v>0</v>
      </c>
      <c r="F24" s="152">
        <f>'(E1) Vlerësimi i burimeve'!F26</f>
        <v>0</v>
      </c>
      <c r="G24" s="28">
        <f>'(E1) Vlerësimi i burimeve'!O26</f>
        <v>0</v>
      </c>
      <c r="H24" s="28">
        <f>'(E1) Vlerësimi i burimeve'!X26</f>
        <v>0</v>
      </c>
      <c r="I24" s="28">
        <f>'(E1) Vlerësimi i burimeve'!AG26</f>
        <v>0</v>
      </c>
    </row>
    <row r="25" spans="1:9" ht="13.5" customHeight="1">
      <c r="A25" s="247" t="str">
        <f>'(C2) Burimet viti kaluar'!C27</f>
        <v>A.2.5</v>
      </c>
      <c r="B25" s="247" t="e">
        <f>'(E1) Vlerësimi i burimeve'!B27</f>
        <v>#REF!</v>
      </c>
      <c r="C25" s="310"/>
      <c r="D25" s="152">
        <f>'(E1) Vlerësimi i burimeve'!D27</f>
        <v>0</v>
      </c>
      <c r="E25" s="152">
        <f>'(E1) Vlerësimi i burimeve'!E27</f>
        <v>0</v>
      </c>
      <c r="F25" s="152">
        <f>'(E1) Vlerësimi i burimeve'!F27</f>
        <v>0</v>
      </c>
      <c r="G25" s="28">
        <f>'(E1) Vlerësimi i burimeve'!O27</f>
        <v>0</v>
      </c>
      <c r="H25" s="28">
        <f>'(E1) Vlerësimi i burimeve'!X27</f>
        <v>0</v>
      </c>
      <c r="I25" s="28">
        <f>'(E1) Vlerësimi i burimeve'!AG27</f>
        <v>0</v>
      </c>
    </row>
    <row r="26" spans="1:9" ht="18.75" customHeight="1">
      <c r="A26" s="456" t="str">
        <f>'(C2) Burimet viti kaluar'!C28</f>
        <v>A.3</v>
      </c>
      <c r="B26" s="568" t="e">
        <f>'(E1) Vlerësimi i burimeve'!B31</f>
        <v>#REF!</v>
      </c>
      <c r="C26" s="569"/>
      <c r="D26" s="250">
        <f>'(E1) Vlerësimi i burimeve'!D31</f>
        <v>11464</v>
      </c>
      <c r="E26" s="250">
        <f>'(E1) Vlerësimi i burimeve'!E31</f>
        <v>15704</v>
      </c>
      <c r="F26" s="250">
        <f>'(E1) Vlerësimi i burimeve'!F31</f>
        <v>25179</v>
      </c>
      <c r="G26" s="250">
        <f>'(E1) Vlerësimi i burimeve'!O31</f>
        <v>25179</v>
      </c>
      <c r="H26" s="250">
        <f>'(E1) Vlerësimi i burimeve'!X31</f>
        <v>25179</v>
      </c>
      <c r="I26" s="250">
        <f>'(E1) Vlerësimi i burimeve'!AG31</f>
        <v>25179</v>
      </c>
    </row>
    <row r="27" spans="1:9" ht="13.5" customHeight="1">
      <c r="A27" s="247" t="str">
        <f>'(C2) Burimet viti kaluar'!C29</f>
        <v>A.3.1</v>
      </c>
      <c r="B27" s="247" t="e">
        <f>'(E1) Vlerësimi i burimeve'!B32</f>
        <v>#REF!</v>
      </c>
      <c r="C27" s="310"/>
      <c r="D27" s="161">
        <f>'(E1) Vlerësimi i burimeve'!D32</f>
        <v>4945</v>
      </c>
      <c r="E27" s="161">
        <f>'(E1) Vlerësimi i burimeve'!E32</f>
        <v>8520</v>
      </c>
      <c r="F27" s="161">
        <f>'(E1) Vlerësimi i burimeve'!F32</f>
        <v>11580</v>
      </c>
      <c r="G27" s="161">
        <f>'(E1) Vlerësimi i burimeve'!O32</f>
        <v>11580</v>
      </c>
      <c r="H27" s="161">
        <f>'(E1) Vlerësimi i burimeve'!X32</f>
        <v>11580</v>
      </c>
      <c r="I27" s="331">
        <f>'(E1) Vlerësimi i burimeve'!AG32</f>
        <v>11580</v>
      </c>
    </row>
    <row r="28" spans="1:9" ht="13.5" customHeight="1">
      <c r="A28" s="161" t="str">
        <f>'(C2) Burimet viti kaluar'!C30</f>
        <v>A.3.1.1</v>
      </c>
      <c r="B28" s="246" t="e">
        <f>'(E1) Vlerësimi i burimeve'!B33</f>
        <v>#REF!</v>
      </c>
      <c r="C28" s="313"/>
      <c r="D28" s="152">
        <f>'(E1) Vlerësimi i burimeve'!D33</f>
        <v>4945</v>
      </c>
      <c r="E28" s="152">
        <f>'(E1) Vlerësimi i burimeve'!E33</f>
        <v>3874</v>
      </c>
      <c r="F28" s="152">
        <f>'(E1) Vlerësimi i burimeve'!F33</f>
        <v>6180</v>
      </c>
      <c r="G28" s="28">
        <f>'(E1) Vlerësimi i burimeve'!O33</f>
        <v>6180</v>
      </c>
      <c r="H28" s="28">
        <f>'(E1) Vlerësimi i burimeve'!X33</f>
        <v>6180</v>
      </c>
      <c r="I28" s="28">
        <f>'(E1) Vlerësimi i burimeve'!AG33</f>
        <v>6180</v>
      </c>
    </row>
    <row r="29" spans="1:9" s="146" customFormat="1" ht="13.5" customHeight="1">
      <c r="A29" s="161" t="str">
        <f>'(C2) Burimet viti kaluar'!C31</f>
        <v>A.3.1.2</v>
      </c>
      <c r="B29" s="246" t="e">
        <f>'(E1) Vlerësimi i burimeve'!B34</f>
        <v>#REF!</v>
      </c>
      <c r="C29" s="313"/>
      <c r="D29" s="152">
        <f>'(E1) Vlerësimi i burimeve'!D34</f>
        <v>0</v>
      </c>
      <c r="E29" s="152">
        <f>'(E1) Vlerësimi i burimeve'!E34</f>
        <v>0</v>
      </c>
      <c r="F29" s="152">
        <f>'(E1) Vlerësimi i burimeve'!F34</f>
        <v>0</v>
      </c>
      <c r="G29" s="28">
        <f>'(E1) Vlerësimi i burimeve'!O34</f>
        <v>0</v>
      </c>
      <c r="H29" s="28">
        <f>'(E1) Vlerësimi i burimeve'!X34</f>
        <v>0</v>
      </c>
      <c r="I29" s="28">
        <f>'(E1) Vlerësimi i burimeve'!AG34</f>
        <v>0</v>
      </c>
    </row>
    <row r="30" spans="1:9">
      <c r="A30" s="161" t="str">
        <f>'(C2) Burimet viti kaluar'!C32</f>
        <v>A.3.1.3</v>
      </c>
      <c r="B30" s="246" t="e">
        <f>'(E1) Vlerësimi i burimeve'!B35</f>
        <v>#REF!</v>
      </c>
      <c r="C30" s="313"/>
      <c r="D30" s="152">
        <f>'(E1) Vlerësimi i burimeve'!D35</f>
        <v>0</v>
      </c>
      <c r="E30" s="152">
        <f>'(E1) Vlerësimi i burimeve'!E35</f>
        <v>4646</v>
      </c>
      <c r="F30" s="152">
        <f>'(E1) Vlerësimi i burimeve'!F35</f>
        <v>5400</v>
      </c>
      <c r="G30" s="28">
        <f>'(E1) Vlerësimi i burimeve'!O35</f>
        <v>5400</v>
      </c>
      <c r="H30" s="28">
        <f>'(E1) Vlerësimi i burimeve'!X35</f>
        <v>5400</v>
      </c>
      <c r="I30" s="28">
        <f>'(E1) Vlerësimi i burimeve'!AG35</f>
        <v>5400</v>
      </c>
    </row>
    <row r="31" spans="1:9" ht="13.5" customHeight="1">
      <c r="A31" s="247" t="str">
        <f>'(C2) Burimet viti kaluar'!C33</f>
        <v>A.3.2</v>
      </c>
      <c r="B31" s="247" t="e">
        <f>'(E1) Vlerësimi i burimeve'!B36</f>
        <v>#REF!</v>
      </c>
      <c r="C31" s="310"/>
      <c r="D31" s="152">
        <f>'(E1) Vlerësimi i burimeve'!D36</f>
        <v>0</v>
      </c>
      <c r="E31" s="152">
        <f>'(E1) Vlerësimi i burimeve'!E36</f>
        <v>0</v>
      </c>
      <c r="F31" s="152">
        <f>'(E1) Vlerësimi i burimeve'!F36</f>
        <v>0</v>
      </c>
      <c r="G31" s="28">
        <f>'(E1) Vlerësimi i burimeve'!O36</f>
        <v>0</v>
      </c>
      <c r="H31" s="28">
        <f>'(E1) Vlerësimi i burimeve'!X36</f>
        <v>0</v>
      </c>
      <c r="I31" s="28">
        <f>'(E1) Vlerësimi i burimeve'!AG36</f>
        <v>0</v>
      </c>
    </row>
    <row r="32" spans="1:9" ht="13.5" customHeight="1">
      <c r="A32" s="247" t="str">
        <f>'(C2) Burimet viti kaluar'!C34</f>
        <v>A.3.3</v>
      </c>
      <c r="B32" s="247" t="e">
        <f>'(E1) Vlerësimi i burimeve'!B37</f>
        <v>#REF!</v>
      </c>
      <c r="C32" s="310"/>
      <c r="D32" s="161">
        <f>'(E1) Vlerësimi i burimeve'!D37</f>
        <v>34</v>
      </c>
      <c r="E32" s="161">
        <f>'(E1) Vlerësimi i burimeve'!E37</f>
        <v>2217</v>
      </c>
      <c r="F32" s="161">
        <f>'(E1) Vlerësimi i burimeve'!F37</f>
        <v>6689</v>
      </c>
      <c r="G32" s="161">
        <f>'(E1) Vlerësimi i burimeve'!O37</f>
        <v>6689</v>
      </c>
      <c r="H32" s="161">
        <f>'(E1) Vlerësimi i burimeve'!X37</f>
        <v>6689</v>
      </c>
      <c r="I32" s="331">
        <f>'(E1) Vlerësimi i burimeve'!AG37</f>
        <v>6689</v>
      </c>
    </row>
    <row r="33" spans="1:9" ht="13.5" customHeight="1">
      <c r="A33" s="161" t="str">
        <f>'(C2) Burimet viti kaluar'!C35</f>
        <v>A.3.3.1</v>
      </c>
      <c r="B33" s="246" t="e">
        <f>'(E1) Vlerësimi i burimeve'!B38</f>
        <v>#REF!</v>
      </c>
      <c r="C33" s="313"/>
      <c r="D33" s="152">
        <f>'(E1) Vlerësimi i burimeve'!D38</f>
        <v>34</v>
      </c>
      <c r="E33" s="152">
        <f>'(E1) Vlerësimi i burimeve'!E38</f>
        <v>1046</v>
      </c>
      <c r="F33" s="152">
        <f>'(E1) Vlerësimi i burimeve'!F38</f>
        <v>5139</v>
      </c>
      <c r="G33" s="28">
        <f>'(E1) Vlerësimi i burimeve'!O38</f>
        <v>5139</v>
      </c>
      <c r="H33" s="28">
        <f>'(E1) Vlerësimi i burimeve'!X38</f>
        <v>5139</v>
      </c>
      <c r="I33" s="28">
        <f>'(E1) Vlerësimi i burimeve'!AG38</f>
        <v>5139</v>
      </c>
    </row>
    <row r="34" spans="1:9" ht="13.5" customHeight="1">
      <c r="A34" s="161" t="str">
        <f>'(C2) Burimet viti kaluar'!C36</f>
        <v>A.3.3.2</v>
      </c>
      <c r="B34" s="246" t="e">
        <f>'(E1) Vlerësimi i burimeve'!B39</f>
        <v>#REF!</v>
      </c>
      <c r="C34" s="313"/>
      <c r="D34" s="152">
        <f>'(E1) Vlerësimi i burimeve'!D39</f>
        <v>0</v>
      </c>
      <c r="E34" s="152">
        <f>'(E1) Vlerësimi i burimeve'!E39</f>
        <v>0</v>
      </c>
      <c r="F34" s="152">
        <f>'(E1) Vlerësimi i burimeve'!F39</f>
        <v>0</v>
      </c>
      <c r="G34" s="28">
        <f>'(E1) Vlerësimi i burimeve'!O39</f>
        <v>0</v>
      </c>
      <c r="H34" s="28">
        <f>'(E1) Vlerësimi i burimeve'!X39</f>
        <v>0</v>
      </c>
      <c r="I34" s="28">
        <f>'(E1) Vlerësimi i burimeve'!AG39</f>
        <v>0</v>
      </c>
    </row>
    <row r="35" spans="1:9" ht="13.5" customHeight="1">
      <c r="A35" s="161" t="str">
        <f>'(C2) Burimet viti kaluar'!C37</f>
        <v>A.3.3.3</v>
      </c>
      <c r="B35" s="246" t="e">
        <f>'(E1) Vlerësimi i burimeve'!B40</f>
        <v>#REF!</v>
      </c>
      <c r="C35" s="313"/>
      <c r="D35" s="152">
        <f>'(E1) Vlerësimi i burimeve'!D40</f>
        <v>0</v>
      </c>
      <c r="E35" s="152">
        <f>'(E1) Vlerësimi i burimeve'!E40</f>
        <v>1171</v>
      </c>
      <c r="F35" s="152">
        <f>'(E1) Vlerësimi i burimeve'!F40</f>
        <v>1550</v>
      </c>
      <c r="G35" s="28">
        <f>'(E1) Vlerësimi i burimeve'!O40</f>
        <v>1550</v>
      </c>
      <c r="H35" s="28">
        <f>'(E1) Vlerësimi i burimeve'!X40</f>
        <v>1550</v>
      </c>
      <c r="I35" s="28">
        <f>'(E1) Vlerësimi i burimeve'!AG40</f>
        <v>1550</v>
      </c>
    </row>
    <row r="36" spans="1:9" ht="13.5" customHeight="1">
      <c r="A36" s="247" t="str">
        <f>'(C2) Burimet viti kaluar'!C38</f>
        <v>A.3.4</v>
      </c>
      <c r="B36" s="247" t="e">
        <f>'(E1) Vlerësimi i burimeve'!B41</f>
        <v>#REF!</v>
      </c>
      <c r="C36" s="310"/>
      <c r="D36" s="161">
        <f>'(E1) Vlerësimi i burimeve'!D41</f>
        <v>4</v>
      </c>
      <c r="E36" s="161">
        <f>'(E1) Vlerësimi i burimeve'!E41</f>
        <v>38</v>
      </c>
      <c r="F36" s="161">
        <f>'(E1) Vlerësimi i burimeve'!F41</f>
        <v>50</v>
      </c>
      <c r="G36" s="161">
        <f>'(E1) Vlerësimi i burimeve'!O41</f>
        <v>50</v>
      </c>
      <c r="H36" s="161">
        <f>'(E1) Vlerësimi i burimeve'!X41</f>
        <v>50</v>
      </c>
      <c r="I36" s="331">
        <f>'(E1) Vlerësimi i burimeve'!AG41</f>
        <v>50</v>
      </c>
    </row>
    <row r="37" spans="1:9" ht="13.5" customHeight="1">
      <c r="A37" s="161" t="str">
        <f>'(C2) Burimet viti kaluar'!C39</f>
        <v>A.3.4.1</v>
      </c>
      <c r="B37" s="246" t="e">
        <f>'(E1) Vlerësimi i burimeve'!B42</f>
        <v>#REF!</v>
      </c>
      <c r="C37" s="313"/>
      <c r="D37" s="152">
        <f>'(E1) Vlerësimi i burimeve'!D42</f>
        <v>4</v>
      </c>
      <c r="E37" s="152">
        <f>'(E1) Vlerësimi i burimeve'!E42</f>
        <v>38</v>
      </c>
      <c r="F37" s="152">
        <f>'(E1) Vlerësimi i burimeve'!F42</f>
        <v>50</v>
      </c>
      <c r="G37" s="28">
        <f>'(E1) Vlerësimi i burimeve'!O42</f>
        <v>50</v>
      </c>
      <c r="H37" s="28">
        <f>'(E1) Vlerësimi i burimeve'!X42</f>
        <v>50</v>
      </c>
      <c r="I37" s="28">
        <f>'(E1) Vlerësimi i burimeve'!AG42</f>
        <v>50</v>
      </c>
    </row>
    <row r="38" spans="1:9" ht="13.5" customHeight="1">
      <c r="A38" s="161" t="str">
        <f>'(C2) Burimet viti kaluar'!C40</f>
        <v>A.3.4.2</v>
      </c>
      <c r="B38" s="246" t="e">
        <f>'(E1) Vlerësimi i burimeve'!B43</f>
        <v>#REF!</v>
      </c>
      <c r="C38" s="313"/>
      <c r="D38" s="152">
        <f>'(E1) Vlerësimi i burimeve'!D43</f>
        <v>0</v>
      </c>
      <c r="E38" s="152">
        <f>'(E1) Vlerësimi i burimeve'!E43</f>
        <v>0</v>
      </c>
      <c r="F38" s="152">
        <f>'(E1) Vlerësimi i burimeve'!F43</f>
        <v>0</v>
      </c>
      <c r="G38" s="28">
        <f>'(E1) Vlerësimi i burimeve'!O43</f>
        <v>0</v>
      </c>
      <c r="H38" s="28">
        <f>'(E1) Vlerësimi i burimeve'!X43</f>
        <v>0</v>
      </c>
      <c r="I38" s="28">
        <f>'(E1) Vlerësimi i burimeve'!AG43</f>
        <v>0</v>
      </c>
    </row>
    <row r="39" spans="1:9" ht="13.5" customHeight="1">
      <c r="A39" s="161" t="str">
        <f>'(C2) Burimet viti kaluar'!C41</f>
        <v>A.3.4.3</v>
      </c>
      <c r="B39" s="246" t="e">
        <f>'(E1) Vlerësimi i burimeve'!B44</f>
        <v>#REF!</v>
      </c>
      <c r="C39" s="313"/>
      <c r="D39" s="152">
        <f>'(E1) Vlerësimi i burimeve'!D44</f>
        <v>0</v>
      </c>
      <c r="E39" s="152">
        <f>'(E1) Vlerësimi i burimeve'!E44</f>
        <v>0</v>
      </c>
      <c r="F39" s="152">
        <f>'(E1) Vlerësimi i burimeve'!F44</f>
        <v>0</v>
      </c>
      <c r="G39" s="28">
        <f>'(E1) Vlerësimi i burimeve'!O44</f>
        <v>0</v>
      </c>
      <c r="H39" s="28">
        <f>'(E1) Vlerësimi i burimeve'!X44</f>
        <v>0</v>
      </c>
      <c r="I39" s="28">
        <f>'(E1) Vlerësimi i burimeve'!AG44</f>
        <v>0</v>
      </c>
    </row>
    <row r="40" spans="1:9" ht="13.5" customHeight="1">
      <c r="A40" s="247" t="str">
        <f>'(C2) Burimet viti kaluar'!C42</f>
        <v>A.3.5</v>
      </c>
      <c r="B40" s="247" t="e">
        <f>'(E1) Vlerësimi i burimeve'!B45</f>
        <v>#REF!</v>
      </c>
      <c r="C40" s="310"/>
      <c r="D40" s="161">
        <f>'(E1) Vlerësimi i burimeve'!D45</f>
        <v>6360</v>
      </c>
      <c r="E40" s="161">
        <f>'(E1) Vlerësimi i burimeve'!E45</f>
        <v>3563</v>
      </c>
      <c r="F40" s="161">
        <f>'(E1) Vlerësimi i burimeve'!F45</f>
        <v>5210</v>
      </c>
      <c r="G40" s="161">
        <f>'(E1) Vlerësimi i burimeve'!O45</f>
        <v>5210</v>
      </c>
      <c r="H40" s="161">
        <f>'(E1) Vlerësimi i burimeve'!X45</f>
        <v>5210</v>
      </c>
      <c r="I40" s="331">
        <f>'(E1) Vlerësimi i burimeve'!AG45</f>
        <v>5210</v>
      </c>
    </row>
    <row r="41" spans="1:9" ht="13.5" customHeight="1">
      <c r="A41" s="161" t="str">
        <f>'(C2) Burimet viti kaluar'!C43</f>
        <v>A.3.5.1</v>
      </c>
      <c r="B41" s="246" t="e">
        <f>'(E1) Vlerësimi i burimeve'!B46</f>
        <v>#REF!</v>
      </c>
      <c r="C41" s="313"/>
      <c r="D41" s="152">
        <f>'(E1) Vlerësimi i burimeve'!D46</f>
        <v>5932</v>
      </c>
      <c r="E41" s="152">
        <f>'(E1) Vlerësimi i burimeve'!E46</f>
        <v>3170</v>
      </c>
      <c r="F41" s="152">
        <f>'(E1) Vlerësimi i burimeve'!F46</f>
        <v>4240</v>
      </c>
      <c r="G41" s="28">
        <f>'(E1) Vlerësimi i burimeve'!O46</f>
        <v>4240</v>
      </c>
      <c r="H41" s="28">
        <f>'(E1) Vlerësimi i burimeve'!X46</f>
        <v>4240</v>
      </c>
      <c r="I41" s="28">
        <f>'(E1) Vlerësimi i burimeve'!AG46</f>
        <v>4240</v>
      </c>
    </row>
    <row r="42" spans="1:9" ht="13.5" customHeight="1">
      <c r="A42" s="161" t="str">
        <f>'(C2) Burimet viti kaluar'!C44</f>
        <v>A.3.5.2</v>
      </c>
      <c r="B42" s="246" t="e">
        <f>'(E1) Vlerësimi i burimeve'!B47</f>
        <v>#REF!</v>
      </c>
      <c r="C42" s="313"/>
      <c r="D42" s="152">
        <f>'(E1) Vlerësimi i burimeve'!D47</f>
        <v>369</v>
      </c>
      <c r="E42" s="152">
        <f>'(E1) Vlerësimi i burimeve'!E47</f>
        <v>258</v>
      </c>
      <c r="F42" s="152">
        <f>'(E1) Vlerësimi i burimeve'!F47</f>
        <v>310</v>
      </c>
      <c r="G42" s="28">
        <f>'(E1) Vlerësimi i burimeve'!O47</f>
        <v>310</v>
      </c>
      <c r="H42" s="28">
        <f>'(E1) Vlerësimi i burimeve'!X47</f>
        <v>310</v>
      </c>
      <c r="I42" s="28">
        <f>'(E1) Vlerësimi i burimeve'!AG47</f>
        <v>310</v>
      </c>
    </row>
    <row r="43" spans="1:9" ht="13.5" customHeight="1">
      <c r="A43" s="161" t="str">
        <f>'(C2) Burimet viti kaluar'!C45</f>
        <v>A.3.5.3</v>
      </c>
      <c r="B43" s="246" t="e">
        <f>'(E1) Vlerësimi i burimeve'!B48</f>
        <v>#REF!</v>
      </c>
      <c r="C43" s="313"/>
      <c r="D43" s="152">
        <f>'(E1) Vlerësimi i burimeve'!D48</f>
        <v>0</v>
      </c>
      <c r="E43" s="152">
        <f>'(E1) Vlerësimi i burimeve'!E48</f>
        <v>0</v>
      </c>
      <c r="F43" s="152">
        <f>'(E1) Vlerësimi i burimeve'!F48</f>
        <v>0</v>
      </c>
      <c r="G43" s="28">
        <f>'(E1) Vlerësimi i burimeve'!O48</f>
        <v>0</v>
      </c>
      <c r="H43" s="28">
        <f>'(E1) Vlerësimi i burimeve'!X48</f>
        <v>0</v>
      </c>
      <c r="I43" s="28">
        <f>'(E1) Vlerësimi i burimeve'!AG48</f>
        <v>0</v>
      </c>
    </row>
    <row r="44" spans="1:9" ht="13.5" customHeight="1">
      <c r="A44" s="161" t="str">
        <f>'(C2) Burimet viti kaluar'!C46</f>
        <v>A.3.5.4</v>
      </c>
      <c r="B44" s="246" t="e">
        <f>'(E1) Vlerësimi i burimeve'!B49</f>
        <v>#REF!</v>
      </c>
      <c r="C44" s="313"/>
      <c r="D44" s="152">
        <f>'(E1) Vlerësimi i burimeve'!D49</f>
        <v>0</v>
      </c>
      <c r="E44" s="152">
        <f>'(E1) Vlerësimi i burimeve'!E49</f>
        <v>0</v>
      </c>
      <c r="F44" s="152">
        <f>'(E1) Vlerësimi i burimeve'!F49</f>
        <v>0</v>
      </c>
      <c r="G44" s="28">
        <f>'(E1) Vlerësimi i burimeve'!O49</f>
        <v>0</v>
      </c>
      <c r="H44" s="28">
        <f>'(E1) Vlerësimi i burimeve'!X49</f>
        <v>0</v>
      </c>
      <c r="I44" s="28">
        <f>'(E1) Vlerësimi i burimeve'!AG49</f>
        <v>0</v>
      </c>
    </row>
    <row r="45" spans="1:9" ht="13.5" customHeight="1">
      <c r="A45" s="161" t="str">
        <f>'(C2) Burimet viti kaluar'!C47</f>
        <v>A.3.5.5</v>
      </c>
      <c r="B45" s="246" t="e">
        <f>'(E1) Vlerësimi i burimeve'!B50</f>
        <v>#REF!</v>
      </c>
      <c r="C45" s="313"/>
      <c r="D45" s="152">
        <f>'(E1) Vlerësimi i burimeve'!D50</f>
        <v>0</v>
      </c>
      <c r="E45" s="152">
        <f>'(E1) Vlerësimi i burimeve'!E50</f>
        <v>47</v>
      </c>
      <c r="F45" s="152">
        <f>'(E1) Vlerësimi i burimeve'!F50</f>
        <v>160</v>
      </c>
      <c r="G45" s="28">
        <f>'(E1) Vlerësimi i burimeve'!O50</f>
        <v>160</v>
      </c>
      <c r="H45" s="28">
        <f>'(E1) Vlerësimi i burimeve'!X50</f>
        <v>160</v>
      </c>
      <c r="I45" s="28">
        <f>'(E1) Vlerësimi i burimeve'!AG50</f>
        <v>160</v>
      </c>
    </row>
    <row r="46" spans="1:9" ht="13.5" customHeight="1">
      <c r="A46" s="161" t="str">
        <f>'(C2) Burimet viti kaluar'!C48</f>
        <v>A.3.5.6</v>
      </c>
      <c r="B46" s="246" t="e">
        <f>'(E1) Vlerësimi i burimeve'!B51</f>
        <v>#REF!</v>
      </c>
      <c r="C46" s="313"/>
      <c r="D46" s="152">
        <f>'(E1) Vlerësimi i burimeve'!D51</f>
        <v>59</v>
      </c>
      <c r="E46" s="152">
        <f>'(E1) Vlerësimi i burimeve'!E51</f>
        <v>88</v>
      </c>
      <c r="F46" s="152">
        <f>'(E1) Vlerësimi i burimeve'!F51</f>
        <v>250</v>
      </c>
      <c r="G46" s="28">
        <f>'(E1) Vlerësimi i burimeve'!O51</f>
        <v>250</v>
      </c>
      <c r="H46" s="28">
        <f>'(E1) Vlerësimi i burimeve'!X51</f>
        <v>250</v>
      </c>
      <c r="I46" s="28">
        <f>'(E1) Vlerësimi i burimeve'!AG51</f>
        <v>250</v>
      </c>
    </row>
    <row r="47" spans="1:9" ht="13.5" customHeight="1">
      <c r="A47" s="161" t="str">
        <f>'(C2) Burimet viti kaluar'!C49</f>
        <v>A.3.5.7</v>
      </c>
      <c r="B47" s="246" t="e">
        <f>'(E1) Vlerësimi i burimeve'!B52</f>
        <v>#REF!</v>
      </c>
      <c r="C47" s="313"/>
      <c r="D47" s="152">
        <f>'(E1) Vlerësimi i burimeve'!D52</f>
        <v>0</v>
      </c>
      <c r="E47" s="152">
        <f>'(E1) Vlerësimi i burimeve'!E52</f>
        <v>0</v>
      </c>
      <c r="F47" s="152">
        <f>'(E1) Vlerësimi i burimeve'!F52</f>
        <v>0</v>
      </c>
      <c r="G47" s="28">
        <f>'(E1) Vlerësimi i burimeve'!O52</f>
        <v>0</v>
      </c>
      <c r="H47" s="28">
        <f>'(E1) Vlerësimi i burimeve'!X52</f>
        <v>0</v>
      </c>
      <c r="I47" s="28">
        <f>'(E1) Vlerësimi i burimeve'!AG52</f>
        <v>0</v>
      </c>
    </row>
    <row r="48" spans="1:9">
      <c r="A48" s="161" t="str">
        <f>'(C2) Burimet viti kaluar'!C50</f>
        <v>A.3.5.8</v>
      </c>
      <c r="B48" s="246" t="e">
        <f>'(E1) Vlerësimi i burimeve'!B53</f>
        <v>#REF!</v>
      </c>
      <c r="C48" s="313"/>
      <c r="D48" s="152">
        <f>'(E1) Vlerësimi i burimeve'!D53</f>
        <v>0</v>
      </c>
      <c r="E48" s="152">
        <f>'(E1) Vlerësimi i burimeve'!E53</f>
        <v>0</v>
      </c>
      <c r="F48" s="152">
        <f>'(E1) Vlerësimi i burimeve'!F53</f>
        <v>250</v>
      </c>
      <c r="G48" s="28">
        <f>'(E1) Vlerësimi i burimeve'!O53</f>
        <v>250</v>
      </c>
      <c r="H48" s="28">
        <f>'(E1) Vlerësimi i burimeve'!X53</f>
        <v>250</v>
      </c>
      <c r="I48" s="28">
        <f>'(E1) Vlerësimi i burimeve'!AG53</f>
        <v>250</v>
      </c>
    </row>
    <row r="49" spans="1:9" ht="13.5" customHeight="1">
      <c r="A49" s="161" t="str">
        <f>'(C2) Burimet viti kaluar'!C51</f>
        <v>A.3.5.9</v>
      </c>
      <c r="B49" s="246" t="e">
        <f>'(E1) Vlerësimi i burimeve'!B54</f>
        <v>#REF!</v>
      </c>
      <c r="C49" s="313"/>
      <c r="D49" s="152">
        <f>'(E1) Vlerësimi i burimeve'!D54</f>
        <v>0</v>
      </c>
      <c r="E49" s="152">
        <f>'(E1) Vlerësimi i burimeve'!E54</f>
        <v>0</v>
      </c>
      <c r="F49" s="152">
        <f>'(E1) Vlerësimi i burimeve'!F54</f>
        <v>0</v>
      </c>
      <c r="G49" s="28">
        <f>'(E1) Vlerësimi i burimeve'!O54</f>
        <v>0</v>
      </c>
      <c r="H49" s="28">
        <f>'(E1) Vlerësimi i burimeve'!X54</f>
        <v>0</v>
      </c>
      <c r="I49" s="28">
        <f>'(E1) Vlerësimi i burimeve'!AG54</f>
        <v>0</v>
      </c>
    </row>
    <row r="50" spans="1:9" ht="13.5" customHeight="1">
      <c r="A50" s="161" t="str">
        <f>'(C2) Burimet viti kaluar'!C52</f>
        <v>A.3.5.10</v>
      </c>
      <c r="B50" s="246" t="e">
        <f>'(E1) Vlerësimi i burimeve'!B55</f>
        <v>#REF!</v>
      </c>
      <c r="C50" s="313"/>
      <c r="D50" s="152">
        <f>'(E1) Vlerësimi i burimeve'!D55</f>
        <v>0</v>
      </c>
      <c r="E50" s="152">
        <f>'(E1) Vlerësimi i burimeve'!E55</f>
        <v>0</v>
      </c>
      <c r="F50" s="152">
        <f>'(E1) Vlerësimi i burimeve'!F55</f>
        <v>0</v>
      </c>
      <c r="G50" s="28">
        <f>'(E1) Vlerësimi i burimeve'!O55</f>
        <v>0</v>
      </c>
      <c r="H50" s="28">
        <f>'(E1) Vlerësimi i burimeve'!X55</f>
        <v>0</v>
      </c>
      <c r="I50" s="28">
        <f>'(E1) Vlerësimi i burimeve'!AG55</f>
        <v>0</v>
      </c>
    </row>
    <row r="51" spans="1:9" ht="13.5" customHeight="1">
      <c r="A51" s="161" t="str">
        <f>'(C2) Burimet viti kaluar'!C53</f>
        <v>A.3.5.11</v>
      </c>
      <c r="B51" s="246" t="e">
        <f>'(E1) Vlerësimi i burimeve'!B56</f>
        <v>#REF!</v>
      </c>
      <c r="C51" s="313"/>
      <c r="D51" s="152">
        <f>'(E1) Vlerësimi i burimeve'!D56</f>
        <v>0</v>
      </c>
      <c r="E51" s="152">
        <f>'(E1) Vlerësimi i burimeve'!E56</f>
        <v>0</v>
      </c>
      <c r="F51" s="152">
        <f>'(E1) Vlerësimi i burimeve'!F56</f>
        <v>0</v>
      </c>
      <c r="G51" s="28">
        <f>'(E1) Vlerësimi i burimeve'!O56</f>
        <v>0</v>
      </c>
      <c r="H51" s="28">
        <f>'(E1) Vlerësimi i burimeve'!X56</f>
        <v>0</v>
      </c>
      <c r="I51" s="28">
        <f>'(E1) Vlerësimi i burimeve'!AG56</f>
        <v>0</v>
      </c>
    </row>
    <row r="52" spans="1:9" ht="13.5" customHeight="1">
      <c r="A52" s="161" t="str">
        <f>'(C2) Burimet viti kaluar'!C54</f>
        <v>A.3.5.12</v>
      </c>
      <c r="B52" s="246" t="e">
        <f>'(E1) Vlerësimi i burimeve'!B57</f>
        <v>#REF!</v>
      </c>
      <c r="C52" s="313"/>
      <c r="D52" s="152">
        <f>'(E1) Vlerësimi i burimeve'!D57</f>
        <v>0</v>
      </c>
      <c r="E52" s="152">
        <f>'(E1) Vlerësimi i burimeve'!E57</f>
        <v>0</v>
      </c>
      <c r="F52" s="152">
        <f>'(E1) Vlerësimi i burimeve'!F57</f>
        <v>0</v>
      </c>
      <c r="G52" s="28">
        <f>'(E1) Vlerësimi i burimeve'!O57</f>
        <v>0</v>
      </c>
      <c r="H52" s="28">
        <f>'(E1) Vlerësimi i burimeve'!X57</f>
        <v>0</v>
      </c>
      <c r="I52" s="28">
        <f>'(E1) Vlerësimi i burimeve'!AG57</f>
        <v>0</v>
      </c>
    </row>
    <row r="53" spans="1:9" ht="13.5" customHeight="1">
      <c r="A53" s="161" t="str">
        <f>'(C2) Burimet viti kaluar'!C55</f>
        <v>A.3.5.13</v>
      </c>
      <c r="B53" s="246" t="e">
        <f>'(E1) Vlerësimi i burimeve'!B58</f>
        <v>#REF!</v>
      </c>
      <c r="C53" s="313"/>
      <c r="D53" s="152">
        <f>'(E1) Vlerësimi i burimeve'!D58</f>
        <v>0</v>
      </c>
      <c r="E53" s="152">
        <f>'(E1) Vlerësimi i burimeve'!E58</f>
        <v>0</v>
      </c>
      <c r="F53" s="152">
        <f>'(E1) Vlerësimi i burimeve'!F58</f>
        <v>0</v>
      </c>
      <c r="G53" s="28">
        <f>'(E1) Vlerësimi i burimeve'!O58</f>
        <v>0</v>
      </c>
      <c r="H53" s="28">
        <f>'(E1) Vlerësimi i burimeve'!X58</f>
        <v>0</v>
      </c>
      <c r="I53" s="28">
        <f>'(E1) Vlerësimi i burimeve'!AG58</f>
        <v>0</v>
      </c>
    </row>
    <row r="54" spans="1:9" ht="13.5" customHeight="1">
      <c r="A54" s="247" t="str">
        <f>'(C2) Burimet viti kaluar'!C56</f>
        <v>A.3.6</v>
      </c>
      <c r="B54" s="247" t="e">
        <f>'(E1) Vlerësimi i burimeve'!B59</f>
        <v>#REF!</v>
      </c>
      <c r="C54" s="310"/>
      <c r="D54" s="161">
        <f>'(E1) Vlerësimi i burimeve'!D59</f>
        <v>0</v>
      </c>
      <c r="E54" s="161">
        <f>'(E1) Vlerësimi i burimeve'!E59</f>
        <v>0</v>
      </c>
      <c r="F54" s="161">
        <f>'(E1) Vlerësimi i burimeve'!F59</f>
        <v>0</v>
      </c>
      <c r="G54" s="161">
        <f>'(E1) Vlerësimi i burimeve'!O59</f>
        <v>0</v>
      </c>
      <c r="H54" s="161">
        <f>'(E1) Vlerësimi i burimeve'!X59</f>
        <v>0</v>
      </c>
      <c r="I54" s="331">
        <f>'(E1) Vlerësimi i burimeve'!AG59</f>
        <v>0</v>
      </c>
    </row>
    <row r="55" spans="1:9" ht="13.5" customHeight="1">
      <c r="A55" s="161" t="str">
        <f>'(C2) Burimet viti kaluar'!C57</f>
        <v>A.3.6.1</v>
      </c>
      <c r="B55" s="246" t="e">
        <f>'(E1) Vlerësimi i burimeve'!B60</f>
        <v>#REF!</v>
      </c>
      <c r="C55" s="313"/>
      <c r="D55" s="152">
        <f>'(E1) Vlerësimi i burimeve'!D60</f>
        <v>0</v>
      </c>
      <c r="E55" s="152">
        <f>'(E1) Vlerësimi i burimeve'!E60</f>
        <v>0</v>
      </c>
      <c r="F55" s="152">
        <f>'(E1) Vlerësimi i burimeve'!F60</f>
        <v>0</v>
      </c>
      <c r="G55" s="28">
        <f>'(E1) Vlerësimi i burimeve'!O60</f>
        <v>0</v>
      </c>
      <c r="H55" s="28">
        <f>'(E1) Vlerësimi i burimeve'!X60</f>
        <v>0</v>
      </c>
      <c r="I55" s="28">
        <f>'(E1) Vlerësimi i burimeve'!AG60</f>
        <v>0</v>
      </c>
    </row>
    <row r="56" spans="1:9" ht="13.5" customHeight="1">
      <c r="A56" s="161" t="str">
        <f>'(C2) Burimet viti kaluar'!C58</f>
        <v>A.3.6.2</v>
      </c>
      <c r="B56" s="246" t="e">
        <f>'(E1) Vlerësimi i burimeve'!B61</f>
        <v>#REF!</v>
      </c>
      <c r="C56" s="313"/>
      <c r="D56" s="152">
        <f>'(E1) Vlerësimi i burimeve'!D61</f>
        <v>0</v>
      </c>
      <c r="E56" s="152">
        <f>'(E1) Vlerësimi i burimeve'!E61</f>
        <v>0</v>
      </c>
      <c r="F56" s="152">
        <f>'(E1) Vlerësimi i burimeve'!F61</f>
        <v>0</v>
      </c>
      <c r="G56" s="28">
        <f>'(E1) Vlerësimi i burimeve'!O61</f>
        <v>0</v>
      </c>
      <c r="H56" s="28">
        <f>'(E1) Vlerësimi i burimeve'!X61</f>
        <v>0</v>
      </c>
      <c r="I56" s="28">
        <f>'(E1) Vlerësimi i burimeve'!AG61</f>
        <v>0</v>
      </c>
    </row>
    <row r="57" spans="1:9" ht="13.5" customHeight="1">
      <c r="A57" s="161" t="str">
        <f>'(C2) Burimet viti kaluar'!C59</f>
        <v>A.3.6.3</v>
      </c>
      <c r="B57" s="246" t="e">
        <f>'(E1) Vlerësimi i burimeve'!B62</f>
        <v>#REF!</v>
      </c>
      <c r="C57" s="313"/>
      <c r="D57" s="152">
        <f>'(E1) Vlerësimi i burimeve'!D62</f>
        <v>0</v>
      </c>
      <c r="E57" s="152">
        <f>'(E1) Vlerësimi i burimeve'!E62</f>
        <v>0</v>
      </c>
      <c r="F57" s="152">
        <f>'(E1) Vlerësimi i burimeve'!F62</f>
        <v>0</v>
      </c>
      <c r="G57" s="28">
        <f>'(E1) Vlerësimi i burimeve'!O62</f>
        <v>0</v>
      </c>
      <c r="H57" s="28">
        <f>'(E1) Vlerësimi i burimeve'!X62</f>
        <v>0</v>
      </c>
      <c r="I57" s="28">
        <f>'(E1) Vlerësimi i burimeve'!AG62</f>
        <v>0</v>
      </c>
    </row>
    <row r="58" spans="1:9" ht="13.5" customHeight="1">
      <c r="A58" s="161" t="str">
        <f>'(C2) Burimet viti kaluar'!C60</f>
        <v>A.3.6.4</v>
      </c>
      <c r="B58" s="246" t="e">
        <f>'(E1) Vlerësimi i burimeve'!B63</f>
        <v>#REF!</v>
      </c>
      <c r="C58" s="313"/>
      <c r="D58" s="152">
        <f>'(E1) Vlerësimi i burimeve'!D63</f>
        <v>0</v>
      </c>
      <c r="E58" s="152">
        <f>'(E1) Vlerësimi i burimeve'!E63</f>
        <v>0</v>
      </c>
      <c r="F58" s="152">
        <f>'(E1) Vlerësimi i burimeve'!F63</f>
        <v>0</v>
      </c>
      <c r="G58" s="28">
        <f>'(E1) Vlerësimi i burimeve'!O63</f>
        <v>0</v>
      </c>
      <c r="H58" s="28">
        <f>'(E1) Vlerësimi i burimeve'!X63</f>
        <v>0</v>
      </c>
      <c r="I58" s="28">
        <f>'(E1) Vlerësimi i burimeve'!AG63</f>
        <v>0</v>
      </c>
    </row>
    <row r="59" spans="1:9" ht="13.5" customHeight="1">
      <c r="A59" s="161" t="str">
        <f>'(C2) Burimet viti kaluar'!C61</f>
        <v>A.3.6.5</v>
      </c>
      <c r="B59" s="246" t="e">
        <f>'(E1) Vlerësimi i burimeve'!B64</f>
        <v>#REF!</v>
      </c>
      <c r="C59" s="313"/>
      <c r="D59" s="152">
        <f>'(E1) Vlerësimi i burimeve'!D64</f>
        <v>0</v>
      </c>
      <c r="E59" s="152">
        <f>'(E1) Vlerësimi i burimeve'!E64</f>
        <v>0</v>
      </c>
      <c r="F59" s="152">
        <f>'(E1) Vlerësimi i burimeve'!F64</f>
        <v>0</v>
      </c>
      <c r="G59" s="28">
        <f>'(E1) Vlerësimi i burimeve'!O64</f>
        <v>0</v>
      </c>
      <c r="H59" s="28">
        <f>'(E1) Vlerësimi i burimeve'!X64</f>
        <v>0</v>
      </c>
      <c r="I59" s="28">
        <f>'(E1) Vlerësimi i burimeve'!AG64</f>
        <v>0</v>
      </c>
    </row>
    <row r="60" spans="1:9" ht="13.5" customHeight="1">
      <c r="A60" s="161" t="str">
        <f>'(C2) Burimet viti kaluar'!C62</f>
        <v>A.3.6.6</v>
      </c>
      <c r="B60" s="246" t="e">
        <f>'(E1) Vlerësimi i burimeve'!B65</f>
        <v>#REF!</v>
      </c>
      <c r="C60" s="313"/>
      <c r="D60" s="152">
        <f>'(E1) Vlerësimi i burimeve'!D65</f>
        <v>0</v>
      </c>
      <c r="E60" s="152">
        <f>'(E1) Vlerësimi i burimeve'!E65</f>
        <v>0</v>
      </c>
      <c r="F60" s="152">
        <f>'(E1) Vlerësimi i burimeve'!F65</f>
        <v>0</v>
      </c>
      <c r="G60" s="28">
        <f>'(E1) Vlerësimi i burimeve'!O65</f>
        <v>0</v>
      </c>
      <c r="H60" s="28">
        <f>'(E1) Vlerësimi i burimeve'!X65</f>
        <v>0</v>
      </c>
      <c r="I60" s="28">
        <f>'(E1) Vlerësimi i burimeve'!AG65</f>
        <v>0</v>
      </c>
    </row>
    <row r="61" spans="1:9" ht="13.5" customHeight="1">
      <c r="A61" s="161" t="str">
        <f>'(C2) Burimet viti kaluar'!C63</f>
        <v>A.3.6.7</v>
      </c>
      <c r="B61" s="246" t="e">
        <f>'(E1) Vlerësimi i burimeve'!B66</f>
        <v>#REF!</v>
      </c>
      <c r="C61" s="313"/>
      <c r="D61" s="152">
        <f>'(E1) Vlerësimi i burimeve'!D66</f>
        <v>0</v>
      </c>
      <c r="E61" s="152">
        <f>'(E1) Vlerësimi i burimeve'!E66</f>
        <v>0</v>
      </c>
      <c r="F61" s="152">
        <f>'(E1) Vlerësimi i burimeve'!F66</f>
        <v>0</v>
      </c>
      <c r="G61" s="28">
        <f>'(E1) Vlerësimi i burimeve'!O66</f>
        <v>0</v>
      </c>
      <c r="H61" s="28">
        <f>'(E1) Vlerësimi i burimeve'!X66</f>
        <v>0</v>
      </c>
      <c r="I61" s="28">
        <f>'(E1) Vlerësimi i burimeve'!AG66</f>
        <v>0</v>
      </c>
    </row>
    <row r="62" spans="1:9" ht="13.5" customHeight="1">
      <c r="A62" s="161" t="str">
        <f>'(C2) Burimet viti kaluar'!C64</f>
        <v>A.3.6.8</v>
      </c>
      <c r="B62" s="246" t="e">
        <f>'(E1) Vlerësimi i burimeve'!B67</f>
        <v>#REF!</v>
      </c>
      <c r="C62" s="313"/>
      <c r="D62" s="152">
        <f>'(E1) Vlerësimi i burimeve'!D67</f>
        <v>0</v>
      </c>
      <c r="E62" s="152">
        <f>'(E1) Vlerësimi i burimeve'!E67</f>
        <v>0</v>
      </c>
      <c r="F62" s="152">
        <f>'(E1) Vlerësimi i burimeve'!F67</f>
        <v>0</v>
      </c>
      <c r="G62" s="28">
        <f>'(E1) Vlerësimi i burimeve'!O67</f>
        <v>0</v>
      </c>
      <c r="H62" s="28">
        <f>'(E1) Vlerësimi i burimeve'!X67</f>
        <v>0</v>
      </c>
      <c r="I62" s="28">
        <f>'(E1) Vlerësimi i burimeve'!AG67</f>
        <v>0</v>
      </c>
    </row>
    <row r="63" spans="1:9" ht="13.5" customHeight="1">
      <c r="A63" s="161" t="str">
        <f>'(C2) Burimet viti kaluar'!C65</f>
        <v>A.3.6.9</v>
      </c>
      <c r="B63" s="246" t="e">
        <f>'(E1) Vlerësimi i burimeve'!B68</f>
        <v>#REF!</v>
      </c>
      <c r="C63" s="313"/>
      <c r="D63" s="152">
        <f>'(E1) Vlerësimi i burimeve'!D68</f>
        <v>0</v>
      </c>
      <c r="E63" s="152">
        <f>'(E1) Vlerësimi i burimeve'!E68</f>
        <v>0</v>
      </c>
      <c r="F63" s="152">
        <f>'(E1) Vlerësimi i burimeve'!F68</f>
        <v>0</v>
      </c>
      <c r="G63" s="28">
        <f>'(E1) Vlerësimi i burimeve'!O68</f>
        <v>0</v>
      </c>
      <c r="H63" s="28">
        <f>'(E1) Vlerësimi i burimeve'!X68</f>
        <v>0</v>
      </c>
      <c r="I63" s="28">
        <f>'(E1) Vlerësimi i burimeve'!AG68</f>
        <v>0</v>
      </c>
    </row>
    <row r="64" spans="1:9" ht="13.5" customHeight="1">
      <c r="A64" s="247" t="str">
        <f>'(C2) Burimet viti kaluar'!C66</f>
        <v>A.3.7</v>
      </c>
      <c r="B64" s="247" t="e">
        <f>'(E1) Vlerësimi i burimeve'!B69</f>
        <v>#REF!</v>
      </c>
      <c r="C64" s="310"/>
      <c r="D64" s="152">
        <f>'(E1) Vlerësimi i burimeve'!D69</f>
        <v>0</v>
      </c>
      <c r="E64" s="152">
        <f>'(E1) Vlerësimi i burimeve'!E69</f>
        <v>0</v>
      </c>
      <c r="F64" s="152">
        <f>'(E1) Vlerësimi i burimeve'!F69</f>
        <v>0</v>
      </c>
      <c r="G64" s="28">
        <f>'(E1) Vlerësimi i burimeve'!O69</f>
        <v>0</v>
      </c>
      <c r="H64" s="28">
        <f>'(E1) Vlerësimi i burimeve'!X69</f>
        <v>0</v>
      </c>
      <c r="I64" s="28">
        <f>'(E1) Vlerësimi i burimeve'!AG69</f>
        <v>0</v>
      </c>
    </row>
    <row r="65" spans="1:9" ht="13.5" customHeight="1">
      <c r="A65" s="247" t="str">
        <f>'(C2) Burimet viti kaluar'!C67</f>
        <v>A.3.8</v>
      </c>
      <c r="B65" s="247" t="e">
        <f>'(E1) Vlerësimi i burimeve'!B70</f>
        <v>#REF!</v>
      </c>
      <c r="C65" s="310"/>
      <c r="D65" s="152">
        <f>'(E1) Vlerësimi i burimeve'!D70</f>
        <v>121</v>
      </c>
      <c r="E65" s="152">
        <f>'(E1) Vlerësimi i burimeve'!E70</f>
        <v>1366</v>
      </c>
      <c r="F65" s="152">
        <f>'(E1) Vlerësimi i burimeve'!F70</f>
        <v>1650</v>
      </c>
      <c r="G65" s="28">
        <f>'(E1) Vlerësimi i burimeve'!O70</f>
        <v>1650</v>
      </c>
      <c r="H65" s="28">
        <f>'(E1) Vlerësimi i burimeve'!X70</f>
        <v>1650</v>
      </c>
      <c r="I65" s="28">
        <f>'(E1) Vlerësimi i burimeve'!AG70</f>
        <v>1650</v>
      </c>
    </row>
    <row r="66" spans="1:9" ht="13.5" customHeight="1">
      <c r="A66" s="247" t="str">
        <f>'(C2) Burimet viti kaluar'!C68</f>
        <v>A.3.9</v>
      </c>
      <c r="B66" s="247" t="e">
        <f>'(E1) Vlerësimi i burimeve'!B71</f>
        <v>#REF!</v>
      </c>
      <c r="C66" s="310"/>
      <c r="D66" s="152">
        <f>'(E1) Vlerësimi i burimeve'!D71</f>
        <v>0</v>
      </c>
      <c r="E66" s="152">
        <f>'(E1) Vlerësimi i burimeve'!E71</f>
        <v>0</v>
      </c>
      <c r="F66" s="152">
        <f>'(E1) Vlerësimi i burimeve'!F71</f>
        <v>0</v>
      </c>
      <c r="G66" s="28">
        <f>'(E1) Vlerësimi i burimeve'!O71</f>
        <v>0</v>
      </c>
      <c r="H66" s="28">
        <f>'(E1) Vlerësimi i burimeve'!X71</f>
        <v>0</v>
      </c>
      <c r="I66" s="28">
        <f>'(E1) Vlerësimi i burimeve'!AG71</f>
        <v>0</v>
      </c>
    </row>
    <row r="67" spans="1:9" ht="13.5" customHeight="1">
      <c r="A67" s="247" t="str">
        <f>'(C2) Burimet viti kaluar'!C69</f>
        <v>A.3.10</v>
      </c>
      <c r="B67" s="247" t="e">
        <f>'(E1) Vlerësimi i burimeve'!B72</f>
        <v>#REF!</v>
      </c>
      <c r="C67" s="310"/>
      <c r="D67" s="152">
        <f>'(E1) Vlerësimi i burimeve'!D72</f>
        <v>0</v>
      </c>
      <c r="E67" s="152">
        <f>'(E1) Vlerësimi i burimeve'!E72</f>
        <v>0</v>
      </c>
      <c r="F67" s="152">
        <f>'(E1) Vlerësimi i burimeve'!F72</f>
        <v>0</v>
      </c>
      <c r="G67" s="28">
        <f>'(E1) Vlerësimi i burimeve'!O72</f>
        <v>0</v>
      </c>
      <c r="H67" s="28">
        <f>'(E1) Vlerësimi i burimeve'!X72</f>
        <v>0</v>
      </c>
      <c r="I67" s="28">
        <f>'(E1) Vlerësimi i burimeve'!AG72</f>
        <v>0</v>
      </c>
    </row>
    <row r="68" spans="1:9" ht="18.75">
      <c r="A68" s="456" t="str">
        <f>'(C2) Burimet viti kaluar'!C70</f>
        <v>A.4</v>
      </c>
      <c r="B68" s="568" t="e">
        <f>'(E1) Vlerësimi i burimeve'!B76</f>
        <v>#REF!</v>
      </c>
      <c r="C68" s="569"/>
      <c r="D68" s="250">
        <f>'(E1) Vlerësimi i burimeve'!D76</f>
        <v>21306</v>
      </c>
      <c r="E68" s="250">
        <f>'(E1) Vlerësimi i burimeve'!E76</f>
        <v>13212</v>
      </c>
      <c r="F68" s="250">
        <f>'(E1) Vlerësimi i burimeve'!F76</f>
        <v>15897</v>
      </c>
      <c r="G68" s="250">
        <f>'(E1) Vlerësimi i burimeve'!O76</f>
        <v>16530</v>
      </c>
      <c r="H68" s="250">
        <f>'(E1) Vlerësimi i burimeve'!X76</f>
        <v>16905</v>
      </c>
      <c r="I68" s="250">
        <f>'(E1) Vlerësimi i burimeve'!AG76</f>
        <v>17494</v>
      </c>
    </row>
    <row r="69" spans="1:9" ht="13.5" customHeight="1">
      <c r="A69" s="247" t="str">
        <f>'(C2) Burimet viti kaluar'!C71</f>
        <v>A.4.1</v>
      </c>
      <c r="B69" s="247" t="e">
        <f>'(E1) Vlerësimi i burimeve'!B77</f>
        <v>#REF!</v>
      </c>
      <c r="C69" s="310"/>
      <c r="D69" s="152">
        <f>'(E1) Vlerësimi i burimeve'!D77</f>
        <v>20480</v>
      </c>
      <c r="E69" s="152">
        <f>'(E1) Vlerësimi i burimeve'!E77</f>
        <v>12976</v>
      </c>
      <c r="F69" s="152">
        <f>'(E1) Vlerësimi i burimeve'!F77</f>
        <v>15378</v>
      </c>
      <c r="G69" s="28">
        <f>'(E1) Vlerësimi i burimeve'!O77</f>
        <v>16530</v>
      </c>
      <c r="H69" s="28">
        <f>'(E1) Vlerësimi i burimeve'!X77</f>
        <v>16905</v>
      </c>
      <c r="I69" s="28">
        <f>'(E1) Vlerësimi i burimeve'!AG77</f>
        <v>17494</v>
      </c>
    </row>
    <row r="70" spans="1:9" ht="13.5" customHeight="1">
      <c r="A70" s="247" t="str">
        <f>'(C2) Burimet viti kaluar'!C72</f>
        <v>A.4.2</v>
      </c>
      <c r="B70" s="247" t="e">
        <f>'(E1) Vlerësimi i burimeve'!B78</f>
        <v>#REF!</v>
      </c>
      <c r="C70" s="310"/>
      <c r="D70" s="152">
        <f>'(E1) Vlerësimi i burimeve'!D78</f>
        <v>0</v>
      </c>
      <c r="E70" s="152">
        <f>'(E1) Vlerësimi i burimeve'!E78</f>
        <v>0</v>
      </c>
      <c r="F70" s="152">
        <f>'(E1) Vlerësimi i burimeve'!F78</f>
        <v>0</v>
      </c>
      <c r="G70" s="28">
        <f>'(E1) Vlerësimi i burimeve'!O78</f>
        <v>0</v>
      </c>
      <c r="H70" s="28">
        <f>'(E1) Vlerësimi i burimeve'!X78</f>
        <v>0</v>
      </c>
      <c r="I70" s="28">
        <f>'(E1) Vlerësimi i burimeve'!AG78</f>
        <v>0</v>
      </c>
    </row>
    <row r="71" spans="1:9" ht="13.5" customHeight="1">
      <c r="A71" s="247" t="str">
        <f>'(C2) Burimet viti kaluar'!C73</f>
        <v>A.4.3</v>
      </c>
      <c r="B71" s="247" t="e">
        <f>'(E1) Vlerësimi i burimeve'!B79</f>
        <v>#REF!</v>
      </c>
      <c r="C71" s="310"/>
      <c r="D71" s="152">
        <f>'(E1) Vlerësimi i burimeve'!D79</f>
        <v>0</v>
      </c>
      <c r="E71" s="152">
        <f>'(E1) Vlerësimi i burimeve'!E79</f>
        <v>0</v>
      </c>
      <c r="F71" s="152">
        <f>'(E1) Vlerësimi i burimeve'!F79</f>
        <v>0</v>
      </c>
      <c r="G71" s="28">
        <f>'(E1) Vlerësimi i burimeve'!O79</f>
        <v>0</v>
      </c>
      <c r="H71" s="28">
        <f>'(E1) Vlerësimi i burimeve'!X79</f>
        <v>0</v>
      </c>
      <c r="I71" s="28">
        <f>'(E1) Vlerësimi i burimeve'!AG79</f>
        <v>0</v>
      </c>
    </row>
    <row r="72" spans="1:9">
      <c r="A72" s="247" t="str">
        <f>'(C2) Burimet viti kaluar'!C74</f>
        <v>A.4.4</v>
      </c>
      <c r="B72" s="247" t="e">
        <f>'(E1) Vlerësimi i burimeve'!B80</f>
        <v>#REF!</v>
      </c>
      <c r="C72" s="310"/>
      <c r="D72" s="152">
        <f>'(E1) Vlerësimi i burimeve'!D80</f>
        <v>0</v>
      </c>
      <c r="E72" s="152">
        <f>'(E1) Vlerësimi i burimeve'!E80</f>
        <v>0</v>
      </c>
      <c r="F72" s="152">
        <f>'(E1) Vlerësimi i burimeve'!F80</f>
        <v>0</v>
      </c>
      <c r="G72" s="28">
        <f>'(E1) Vlerësimi i burimeve'!O80</f>
        <v>0</v>
      </c>
      <c r="H72" s="28">
        <f>'(E1) Vlerësimi i burimeve'!X80</f>
        <v>0</v>
      </c>
      <c r="I72" s="28">
        <f>'(E1) Vlerësimi i burimeve'!AG80</f>
        <v>0</v>
      </c>
    </row>
    <row r="73" spans="1:9">
      <c r="A73" s="247" t="str">
        <f>'(C2) Burimet viti kaluar'!C75</f>
        <v>A.4.5</v>
      </c>
      <c r="B73" s="247" t="e">
        <f>'(E1) Vlerësimi i burimeve'!B81</f>
        <v>#REF!</v>
      </c>
      <c r="C73" s="310"/>
      <c r="D73" s="152">
        <f>'(E1) Vlerësimi i burimeve'!D81</f>
        <v>0</v>
      </c>
      <c r="E73" s="152">
        <f>'(E1) Vlerësimi i burimeve'!E81</f>
        <v>0</v>
      </c>
      <c r="F73" s="152">
        <f>'(E1) Vlerësimi i burimeve'!F81</f>
        <v>0</v>
      </c>
      <c r="G73" s="28">
        <f>'(E1) Vlerësimi i burimeve'!O81</f>
        <v>0</v>
      </c>
      <c r="H73" s="28">
        <f>'(E1) Vlerësimi i burimeve'!X81</f>
        <v>0</v>
      </c>
      <c r="I73" s="28">
        <f>'(E1) Vlerësimi i burimeve'!AG81</f>
        <v>0</v>
      </c>
    </row>
    <row r="74" spans="1:9" ht="13.5" customHeight="1">
      <c r="A74" s="247" t="str">
        <f>'(C2) Burimet viti kaluar'!C76</f>
        <v>A.4.6</v>
      </c>
      <c r="B74" s="247" t="e">
        <f>'(E1) Vlerësimi i burimeve'!B82</f>
        <v>#REF!</v>
      </c>
      <c r="C74" s="310"/>
      <c r="D74" s="152">
        <f>'(E1) Vlerësimi i burimeve'!D82</f>
        <v>0</v>
      </c>
      <c r="E74" s="152">
        <f>'(E1) Vlerësimi i burimeve'!E82</f>
        <v>0</v>
      </c>
      <c r="F74" s="152">
        <f>'(E1) Vlerësimi i burimeve'!F82</f>
        <v>0</v>
      </c>
      <c r="G74" s="28">
        <f>'(E1) Vlerësimi i burimeve'!O82</f>
        <v>0</v>
      </c>
      <c r="H74" s="28">
        <f>'(E1) Vlerësimi i burimeve'!X82</f>
        <v>0</v>
      </c>
      <c r="I74" s="28">
        <f>'(E1) Vlerësimi i burimeve'!AG82</f>
        <v>0</v>
      </c>
    </row>
    <row r="75" spans="1:9" ht="13.5" customHeight="1">
      <c r="A75" s="247" t="str">
        <f>'(C2) Burimet viti kaluar'!C77</f>
        <v>A.4.7</v>
      </c>
      <c r="B75" s="247" t="e">
        <f>'(E1) Vlerësimi i burimeve'!B83</f>
        <v>#REF!</v>
      </c>
      <c r="C75" s="310"/>
      <c r="D75" s="152">
        <f>'(E1) Vlerësimi i burimeve'!D83</f>
        <v>0</v>
      </c>
      <c r="E75" s="152">
        <f>'(E1) Vlerësimi i burimeve'!E83</f>
        <v>0</v>
      </c>
      <c r="F75" s="152">
        <f>'(E1) Vlerësimi i burimeve'!F83</f>
        <v>199</v>
      </c>
      <c r="G75" s="28">
        <f>'(E1) Vlerësimi i burimeve'!O83</f>
        <v>0</v>
      </c>
      <c r="H75" s="28">
        <f>'(E1) Vlerësimi i burimeve'!X83</f>
        <v>0</v>
      </c>
      <c r="I75" s="28">
        <f>'(E1) Vlerësimi i burimeve'!AG83</f>
        <v>0</v>
      </c>
    </row>
    <row r="76" spans="1:9" ht="13.5" customHeight="1">
      <c r="A76" s="247" t="str">
        <f>'(C2) Burimet viti kaluar'!C78</f>
        <v>A.4.8</v>
      </c>
      <c r="B76" s="247" t="e">
        <f>'(E1) Vlerësimi i burimeve'!B84</f>
        <v>#REF!</v>
      </c>
      <c r="C76" s="310"/>
      <c r="D76" s="152">
        <f>'(E1) Vlerësimi i burimeve'!D84</f>
        <v>826</v>
      </c>
      <c r="E76" s="152">
        <f>'(E1) Vlerësimi i burimeve'!E84</f>
        <v>236</v>
      </c>
      <c r="F76" s="152">
        <f>'(E1) Vlerësimi i burimeve'!F84</f>
        <v>320</v>
      </c>
      <c r="G76" s="28">
        <f>'(E1) Vlerësimi i burimeve'!O84</f>
        <v>0</v>
      </c>
      <c r="H76" s="28">
        <f>'(E1) Vlerësimi i burimeve'!X84</f>
        <v>0</v>
      </c>
      <c r="I76" s="28">
        <f>'(E1) Vlerësimi i burimeve'!AG84</f>
        <v>0</v>
      </c>
    </row>
    <row r="77" spans="1:9" ht="13.5" customHeight="1">
      <c r="A77" s="247" t="str">
        <f>'(C2) Burimet viti kaluar'!C79</f>
        <v>A.4.9</v>
      </c>
      <c r="B77" s="247" t="e">
        <f>'(E1) Vlerësimi i burimeve'!B85</f>
        <v>#REF!</v>
      </c>
      <c r="C77" s="310"/>
      <c r="D77" s="152">
        <f>'(E1) Vlerësimi i burimeve'!D85</f>
        <v>0</v>
      </c>
      <c r="E77" s="152">
        <f>'(E1) Vlerësimi i burimeve'!E85</f>
        <v>0</v>
      </c>
      <c r="F77" s="152">
        <f>'(E1) Vlerësimi i burimeve'!F85</f>
        <v>0</v>
      </c>
      <c r="G77" s="28">
        <f>'(E1) Vlerësimi i burimeve'!O85</f>
        <v>0</v>
      </c>
      <c r="H77" s="28">
        <f>'(E1) Vlerësimi i burimeve'!X85</f>
        <v>0</v>
      </c>
      <c r="I77" s="28">
        <f>'(E1) Vlerësimi i burimeve'!AG85</f>
        <v>0</v>
      </c>
    </row>
    <row r="78" spans="1:9" ht="13.5" customHeight="1">
      <c r="A78" s="247" t="str">
        <f>'(C2) Burimet viti kaluar'!C80</f>
        <v>A.4.10</v>
      </c>
      <c r="B78" s="247" t="e">
        <f>'(E1) Vlerësimi i burimeve'!B86</f>
        <v>#REF!</v>
      </c>
      <c r="C78" s="310"/>
      <c r="D78" s="152">
        <f>'(E1) Vlerësimi i burimeve'!D86</f>
        <v>0</v>
      </c>
      <c r="E78" s="152">
        <f>'(E1) Vlerësimi i burimeve'!E86</f>
        <v>0</v>
      </c>
      <c r="F78" s="152">
        <f>'(E1) Vlerësimi i burimeve'!F86</f>
        <v>0</v>
      </c>
      <c r="G78" s="28">
        <f>'(E1) Vlerësimi i burimeve'!O86</f>
        <v>0</v>
      </c>
      <c r="H78" s="28">
        <f>'(E1) Vlerësimi i burimeve'!X86</f>
        <v>0</v>
      </c>
      <c r="I78" s="28">
        <f>'(E1) Vlerësimi i burimeve'!AG86</f>
        <v>0</v>
      </c>
    </row>
    <row r="79" spans="1:9" ht="13.5" customHeight="1">
      <c r="A79" s="247" t="str">
        <f>'(C2) Burimet viti kaluar'!C81</f>
        <v>A.4.11</v>
      </c>
      <c r="B79" s="247" t="e">
        <f>'(E1) Vlerësimi i burimeve'!B87</f>
        <v>#REF!</v>
      </c>
      <c r="C79" s="310"/>
      <c r="D79" s="152">
        <f>'(E1) Vlerësimi i burimeve'!D87</f>
        <v>0</v>
      </c>
      <c r="E79" s="152">
        <f>'(E1) Vlerësimi i burimeve'!E87</f>
        <v>0</v>
      </c>
      <c r="F79" s="152">
        <f>'(E1) Vlerësimi i burimeve'!F87</f>
        <v>0</v>
      </c>
      <c r="G79" s="28">
        <f>'(E1) Vlerësimi i burimeve'!O87</f>
        <v>0</v>
      </c>
      <c r="H79" s="28">
        <f>'(E1) Vlerësimi i burimeve'!X87</f>
        <v>0</v>
      </c>
      <c r="I79" s="28">
        <f>'(E1) Vlerësimi i burimeve'!AG87</f>
        <v>0</v>
      </c>
    </row>
    <row r="80" spans="1:9" ht="13.5" customHeight="1">
      <c r="A80" s="247" t="str">
        <f>'(C2) Burimet viti kaluar'!C82</f>
        <v>A.4.12</v>
      </c>
      <c r="B80" s="247" t="e">
        <f>'(E1) Vlerësimi i burimeve'!B88</f>
        <v>#REF!</v>
      </c>
      <c r="C80" s="310"/>
      <c r="D80" s="152">
        <f>'(E1) Vlerësimi i burimeve'!D88</f>
        <v>0</v>
      </c>
      <c r="E80" s="152">
        <f>'(E1) Vlerësimi i burimeve'!E88</f>
        <v>0</v>
      </c>
      <c r="F80" s="152">
        <f>'(E1) Vlerësimi i burimeve'!F88</f>
        <v>0</v>
      </c>
      <c r="G80" s="28">
        <f>'(E1) Vlerësimi i burimeve'!O88</f>
        <v>0</v>
      </c>
      <c r="H80" s="28">
        <f>'(E1) Vlerësimi i burimeve'!X88</f>
        <v>0</v>
      </c>
      <c r="I80" s="28">
        <f>'(E1) Vlerësimi i burimeve'!AG88</f>
        <v>0</v>
      </c>
    </row>
    <row r="81" spans="1:9" ht="13.5" customHeight="1">
      <c r="A81" s="247" t="str">
        <f>'(C2) Burimet viti kaluar'!C83</f>
        <v>A.4.13</v>
      </c>
      <c r="B81" s="247" t="e">
        <f>'(E1) Vlerësimi i burimeve'!B89</f>
        <v>#REF!</v>
      </c>
      <c r="C81" s="310"/>
      <c r="D81" s="152">
        <f>'(E1) Vlerësimi i burimeve'!D89</f>
        <v>0</v>
      </c>
      <c r="E81" s="152">
        <f>'(E1) Vlerësimi i burimeve'!E89</f>
        <v>0</v>
      </c>
      <c r="F81" s="152">
        <f>'(E1) Vlerësimi i burimeve'!F89</f>
        <v>0</v>
      </c>
      <c r="G81" s="28">
        <f>'(E1) Vlerësimi i burimeve'!O89</f>
        <v>0</v>
      </c>
      <c r="H81" s="28">
        <f>'(E1) Vlerësimi i burimeve'!X89</f>
        <v>0</v>
      </c>
      <c r="I81" s="28">
        <f>'(E1) Vlerësimi i burimeve'!AG89</f>
        <v>0</v>
      </c>
    </row>
    <row r="82" spans="1:9" ht="13.5" customHeight="1">
      <c r="A82" s="247" t="str">
        <f>'(C2) Burimet viti kaluar'!C84</f>
        <v>A.4.14</v>
      </c>
      <c r="B82" s="247" t="e">
        <f>'(E1) Vlerësimi i burimeve'!B90</f>
        <v>#REF!</v>
      </c>
      <c r="C82" s="310"/>
      <c r="D82" s="152">
        <f>'(E1) Vlerësimi i burimeve'!D90</f>
        <v>0</v>
      </c>
      <c r="E82" s="152">
        <f>'(E1) Vlerësimi i burimeve'!E90</f>
        <v>0</v>
      </c>
      <c r="F82" s="152">
        <f>'(E1) Vlerësimi i burimeve'!F90</f>
        <v>0</v>
      </c>
      <c r="G82" s="28">
        <f>'(E1) Vlerësimi i burimeve'!O90</f>
        <v>0</v>
      </c>
      <c r="H82" s="28">
        <f>'(E1) Vlerësimi i burimeve'!X90</f>
        <v>0</v>
      </c>
      <c r="I82" s="28">
        <f>'(E1) Vlerësimi i burimeve'!AG90</f>
        <v>0</v>
      </c>
    </row>
    <row r="83" spans="1:9" ht="18.75">
      <c r="A83" s="457" t="str">
        <f>'(C2) Burimet viti kaluar'!C85</f>
        <v>B</v>
      </c>
      <c r="B83" s="603" t="e">
        <f>'(E1) Vlerësimi i burimeve'!B91</f>
        <v>#REF!</v>
      </c>
      <c r="C83" s="604"/>
      <c r="D83" s="249">
        <f>'(E1) Vlerësimi i burimeve'!D91</f>
        <v>207993</v>
      </c>
      <c r="E83" s="249">
        <f>'(E1) Vlerësimi i burimeve'!E91</f>
        <v>190426</v>
      </c>
      <c r="F83" s="249">
        <f>'(E1) Vlerësimi i burimeve'!F91</f>
        <v>369110</v>
      </c>
      <c r="G83" s="249">
        <f>'(E1) Vlerësimi i burimeve'!O91</f>
        <v>544489</v>
      </c>
      <c r="H83" s="249">
        <f>'(E1) Vlerësimi i burimeve'!X91</f>
        <v>594531</v>
      </c>
      <c r="I83" s="249">
        <f>'(E1) Vlerësimi i burimeve'!AG91</f>
        <v>256610</v>
      </c>
    </row>
    <row r="84" spans="1:9" ht="18.75">
      <c r="A84" s="456" t="str">
        <f>'(C2) Burimet viti kaluar'!C86</f>
        <v>B.1</v>
      </c>
      <c r="B84" s="568" t="e">
        <f>'(E1) Vlerësimi i burimeve'!B92</f>
        <v>#REF!</v>
      </c>
      <c r="C84" s="569"/>
      <c r="D84" s="250">
        <f>'(E1) Vlerësimi i burimeve'!D92</f>
        <v>120442</v>
      </c>
      <c r="E84" s="250">
        <f>'(E1) Vlerësimi i burimeve'!E92</f>
        <v>158182</v>
      </c>
      <c r="F84" s="250">
        <f>'(E1) Vlerësimi i burimeve'!F92</f>
        <v>133538</v>
      </c>
      <c r="G84" s="250">
        <f>'(E1) Vlerësimi i burimeve'!O92</f>
        <v>130908</v>
      </c>
      <c r="H84" s="250">
        <f>'(E1) Vlerësimi i burimeve'!X92</f>
        <v>130908</v>
      </c>
      <c r="I84" s="250">
        <f>'(E1) Vlerësimi i burimeve'!AG92</f>
        <v>130908</v>
      </c>
    </row>
    <row r="85" spans="1:9" ht="18.75">
      <c r="A85" s="456" t="str">
        <f>'(C2) Burimet viti kaluar'!C87</f>
        <v>B.2</v>
      </c>
      <c r="B85" s="568" t="e">
        <f>'(E1) Vlerësimi i burimeve'!B93</f>
        <v>#REF!</v>
      </c>
      <c r="C85" s="569"/>
      <c r="D85" s="250">
        <f>'(E1) Vlerësimi i burimeve'!D93</f>
        <v>87551</v>
      </c>
      <c r="E85" s="250">
        <f>'(E1) Vlerësimi i burimeve'!E93</f>
        <v>32244</v>
      </c>
      <c r="F85" s="250">
        <f>'(E1) Vlerësimi i burimeve'!F93</f>
        <v>235572</v>
      </c>
      <c r="G85" s="250">
        <f>'(E1) Vlerësimi i burimeve'!O93</f>
        <v>413581</v>
      </c>
      <c r="H85" s="250">
        <f>'(E1) Vlerësimi i burimeve'!X93</f>
        <v>463623</v>
      </c>
      <c r="I85" s="250">
        <f>'(E1) Vlerësimi i burimeve'!AG93</f>
        <v>125702</v>
      </c>
    </row>
    <row r="86" spans="1:9" ht="13.5" customHeight="1">
      <c r="A86" s="247" t="str">
        <f>'(C2) Burimet viti kaluar'!C88</f>
        <v>B.2.1</v>
      </c>
      <c r="B86" s="247" t="e">
        <f>'(E1) Vlerësimi i burimeve'!B94</f>
        <v>#REF!</v>
      </c>
      <c r="C86" s="310"/>
      <c r="D86" s="152">
        <f>'(E1) Vlerësimi i burimeve'!D94</f>
        <v>40434</v>
      </c>
      <c r="E86" s="152">
        <f>'(E1) Vlerësimi i burimeve'!E94</f>
        <v>0</v>
      </c>
      <c r="F86" s="152">
        <f>'(E1) Vlerësimi i burimeve'!F94</f>
        <v>43088</v>
      </c>
      <c r="G86" s="28">
        <f>'(E1) Vlerësimi i burimeve'!O94</f>
        <v>47462</v>
      </c>
      <c r="H86" s="28">
        <f>'(E1) Vlerësimi i burimeve'!X94</f>
        <v>47462</v>
      </c>
      <c r="I86" s="28">
        <f>'(E1) Vlerësimi i burimeve'!AG94</f>
        <v>47462</v>
      </c>
    </row>
    <row r="87" spans="1:9" ht="13.5" customHeight="1">
      <c r="A87" s="247" t="str">
        <f>'(C2) Burimet viti kaluar'!C89</f>
        <v>B.2.2</v>
      </c>
      <c r="B87" s="247" t="e">
        <f>'(E1) Vlerësimi i burimeve'!B95</f>
        <v>#REF!</v>
      </c>
      <c r="C87" s="310"/>
      <c r="D87" s="152">
        <f>'(E1) Vlerësimi i burimeve'!D95</f>
        <v>47117</v>
      </c>
      <c r="E87" s="152">
        <f>'(E1) Vlerësimi i burimeve'!E95</f>
        <v>32244</v>
      </c>
      <c r="F87" s="152">
        <f>'(E1) Vlerësimi i burimeve'!F95</f>
        <v>192484</v>
      </c>
      <c r="G87" s="28">
        <f>'(E1) Vlerësimi i burimeve'!O95</f>
        <v>366119</v>
      </c>
      <c r="H87" s="28">
        <f>'(E1) Vlerësimi i burimeve'!X95</f>
        <v>416161</v>
      </c>
      <c r="I87" s="28">
        <f>'(E1) Vlerësimi i burimeve'!AG95</f>
        <v>78240</v>
      </c>
    </row>
    <row r="88" spans="1:9" ht="18.75">
      <c r="A88" s="456" t="str">
        <f>'(C2) Burimet viti kaluar'!C90</f>
        <v>B.3</v>
      </c>
      <c r="B88" s="568" t="e">
        <f>'(E1) Vlerësimi i burimeve'!B96</f>
        <v>#REF!</v>
      </c>
      <c r="C88" s="569"/>
      <c r="D88" s="250">
        <f>'(E1) Vlerësimi i burimeve'!D96</f>
        <v>0</v>
      </c>
      <c r="E88" s="250">
        <f>'(E1) Vlerësimi i burimeve'!E96</f>
        <v>0</v>
      </c>
      <c r="F88" s="250">
        <f>'(E1) Vlerësimi i burimeve'!F96</f>
        <v>0</v>
      </c>
      <c r="G88" s="250">
        <f>'(E1) Vlerësimi i burimeve'!O96</f>
        <v>0</v>
      </c>
      <c r="H88" s="250">
        <f>'(E1) Vlerësimi i burimeve'!X96</f>
        <v>0</v>
      </c>
      <c r="I88" s="250">
        <f>'(E1) Vlerësimi i burimeve'!AG96</f>
        <v>0</v>
      </c>
    </row>
    <row r="89" spans="1:9" ht="18.75">
      <c r="A89" s="457" t="str">
        <f>'(C2) Burimet viti kaluar'!C91</f>
        <v>C</v>
      </c>
      <c r="B89" s="603" t="e">
        <f>'(E1) Vlerësimi i burimeve'!B97</f>
        <v>#REF!</v>
      </c>
      <c r="C89" s="604"/>
      <c r="D89" s="249">
        <f>'(E1) Vlerësimi i burimeve'!D97</f>
        <v>0</v>
      </c>
      <c r="E89" s="249">
        <f>'(E1) Vlerësimi i burimeve'!E97</f>
        <v>0</v>
      </c>
      <c r="F89" s="249">
        <f>'(E1) Vlerësimi i burimeve'!F97</f>
        <v>0</v>
      </c>
      <c r="G89" s="249">
        <f>'(E1) Vlerësimi i burimeve'!O97</f>
        <v>0</v>
      </c>
      <c r="H89" s="249">
        <f>'(E1) Vlerësimi i burimeve'!X97</f>
        <v>0</v>
      </c>
      <c r="I89" s="249">
        <f>'(E1) Vlerësimi i burimeve'!AG97</f>
        <v>0</v>
      </c>
    </row>
    <row r="90" spans="1:9" ht="18.75">
      <c r="A90" s="456" t="str">
        <f>'(C2) Burimet viti kaluar'!C92</f>
        <v>C.1</v>
      </c>
      <c r="B90" s="568" t="e">
        <f>'(E1) Vlerësimi i burimeve'!B98</f>
        <v>#REF!</v>
      </c>
      <c r="C90" s="569"/>
      <c r="D90" s="250">
        <f>'(E1) Vlerësimi i burimeve'!D98</f>
        <v>0</v>
      </c>
      <c r="E90" s="250">
        <f>'(E1) Vlerësimi i burimeve'!E98</f>
        <v>0</v>
      </c>
      <c r="F90" s="250">
        <f>'(E1) Vlerësimi i burimeve'!F98</f>
        <v>0</v>
      </c>
      <c r="G90" s="250">
        <f>'(E1) Vlerësimi i burimeve'!O98</f>
        <v>0</v>
      </c>
      <c r="H90" s="250">
        <f>'(E1) Vlerësimi i burimeve'!X98</f>
        <v>0</v>
      </c>
      <c r="I90" s="250">
        <f>'(E1) Vlerësimi i burimeve'!AG98</f>
        <v>0</v>
      </c>
    </row>
    <row r="91" spans="1:9" ht="18.75">
      <c r="A91" s="456" t="str">
        <f>'(C2) Burimet viti kaluar'!C93</f>
        <v>C.2</v>
      </c>
      <c r="B91" s="568" t="e">
        <f>'(E1) Vlerësimi i burimeve'!B99</f>
        <v>#REF!</v>
      </c>
      <c r="C91" s="569"/>
      <c r="D91" s="250">
        <f>'(E1) Vlerësimi i burimeve'!D99</f>
        <v>0</v>
      </c>
      <c r="E91" s="250">
        <f>'(E1) Vlerësimi i burimeve'!E99</f>
        <v>0</v>
      </c>
      <c r="F91" s="250">
        <f>'(E1) Vlerësimi i burimeve'!F99</f>
        <v>0</v>
      </c>
      <c r="G91" s="250">
        <f>'(E1) Vlerësimi i burimeve'!O99</f>
        <v>0</v>
      </c>
      <c r="H91" s="250">
        <f>'(E1) Vlerësimi i burimeve'!X99</f>
        <v>0</v>
      </c>
      <c r="I91" s="250">
        <f>'(E1) Vlerësimi i burimeve'!AG99</f>
        <v>0</v>
      </c>
    </row>
    <row r="92" spans="1:9" ht="18.75">
      <c r="A92" s="457" t="str">
        <f>'(C2) Burimet viti kaluar'!C94</f>
        <v>D</v>
      </c>
      <c r="B92" s="603" t="e">
        <f>'(E1) Vlerësimi i burimeve'!B100</f>
        <v>#REF!</v>
      </c>
      <c r="C92" s="604"/>
      <c r="D92" s="249">
        <f>'(E1) Vlerësimi i burimeve'!D100</f>
        <v>155741</v>
      </c>
      <c r="E92" s="249">
        <f>'(E1) Vlerësimi i burimeve'!E100</f>
        <v>91073</v>
      </c>
      <c r="F92" s="249">
        <f>'(E1) Vlerësimi i burimeve'!F100</f>
        <v>5976</v>
      </c>
      <c r="G92" s="249">
        <f>'(E1) Vlerësimi i burimeve'!O100</f>
        <v>0</v>
      </c>
      <c r="H92" s="249">
        <f>'(E1) Vlerësimi i burimeve'!X100</f>
        <v>0</v>
      </c>
      <c r="I92" s="249">
        <f>'(E1) Vlerësimi i burimeve'!AG100</f>
        <v>0</v>
      </c>
    </row>
    <row r="93" spans="1:9" ht="18.75">
      <c r="A93" s="456" t="str">
        <f>'(C2) Burimet viti kaluar'!C95</f>
        <v>D.1</v>
      </c>
      <c r="B93" s="568" t="e">
        <f>'(E1) Vlerësimi i burimeve'!B101</f>
        <v>#REF!</v>
      </c>
      <c r="C93" s="569"/>
      <c r="D93" s="250">
        <f>'(E1) Vlerësimi i burimeve'!D101</f>
        <v>61118</v>
      </c>
      <c r="E93" s="250">
        <f>'(E1) Vlerësimi i burimeve'!E101</f>
        <v>44645</v>
      </c>
      <c r="F93" s="250">
        <f>'(E1) Vlerësimi i burimeve'!F101</f>
        <v>3976</v>
      </c>
      <c r="G93" s="250">
        <f>'(E1) Vlerësimi i burimeve'!O101</f>
        <v>0</v>
      </c>
      <c r="H93" s="250">
        <f>'(E1) Vlerësimi i burimeve'!X101</f>
        <v>0</v>
      </c>
      <c r="I93" s="250">
        <f>'(E1) Vlerësimi i burimeve'!AG101</f>
        <v>0</v>
      </c>
    </row>
    <row r="94" spans="1:9" ht="18.75">
      <c r="A94" s="456" t="str">
        <f>'(C2) Burimet viti kaluar'!C96</f>
        <v>D.2</v>
      </c>
      <c r="B94" s="568" t="e">
        <f>'(E1) Vlerësimi i burimeve'!B102</f>
        <v>#REF!</v>
      </c>
      <c r="C94" s="569"/>
      <c r="D94" s="250">
        <f>'(E1) Vlerësimi i burimeve'!D102</f>
        <v>94623</v>
      </c>
      <c r="E94" s="250">
        <f>'(E1) Vlerësimi i burimeve'!E102</f>
        <v>46428</v>
      </c>
      <c r="F94" s="250">
        <f>'(E1) Vlerësimi i burimeve'!F102</f>
        <v>2000</v>
      </c>
      <c r="G94" s="250">
        <f>'(E1) Vlerësimi i burimeve'!O102</f>
        <v>0</v>
      </c>
      <c r="H94" s="250">
        <f>'(E1) Vlerësimi i burimeve'!X102</f>
        <v>0</v>
      </c>
      <c r="I94" s="250">
        <f>'(E1) Vlerësimi i burimeve'!AG102</f>
        <v>0</v>
      </c>
    </row>
    <row r="95" spans="1:9" s="288" customFormat="1" ht="19.5" thickBot="1">
      <c r="A95" s="286"/>
      <c r="B95" s="286" t="e">
        <f>'(E1) Vlerësimi i burimeve'!B103</f>
        <v>#REF!</v>
      </c>
      <c r="C95" s="286"/>
      <c r="D95" s="289">
        <f>'(E1) Vlerësimi i burimeve'!D103</f>
        <v>424101</v>
      </c>
      <c r="E95" s="289">
        <f>'(E1) Vlerësimi i burimeve'!E103</f>
        <v>341950</v>
      </c>
      <c r="F95" s="289">
        <f>'(E1) Vlerësimi i burimeve'!F103</f>
        <v>465086</v>
      </c>
      <c r="G95" s="289">
        <f>'(E1) Vlerësimi i burimeve'!O103</f>
        <v>634042.47239999997</v>
      </c>
      <c r="H95" s="289">
        <f>'(E1) Vlerësimi i burimeve'!X103</f>
        <v>684084.01057063998</v>
      </c>
      <c r="I95" s="289">
        <f>'(E1) Vlerësimi i burimeve'!AG103</f>
        <v>346163.35098002886</v>
      </c>
    </row>
    <row r="96" spans="1:9" ht="13.5" thickTop="1"/>
    <row r="127" spans="2:4">
      <c r="B127" s="139"/>
      <c r="C127" s="139"/>
      <c r="D127" s="139"/>
    </row>
    <row r="128" spans="2:4">
      <c r="B128" s="139"/>
      <c r="C128" s="139"/>
      <c r="D128" s="139"/>
    </row>
    <row r="129" spans="2:4">
      <c r="B129" s="139"/>
      <c r="C129" s="139"/>
      <c r="D129" s="139"/>
    </row>
    <row r="130" spans="2:4">
      <c r="B130" s="139"/>
      <c r="C130" s="139"/>
      <c r="D130" s="139"/>
    </row>
    <row r="131" spans="2:4">
      <c r="B131" s="139"/>
      <c r="C131" s="139"/>
      <c r="D131" s="139"/>
    </row>
    <row r="132" spans="2:4">
      <c r="B132" s="139"/>
      <c r="C132" s="139"/>
      <c r="D132" s="139"/>
    </row>
  </sheetData>
  <sheetProtection algorithmName="SHA-512" hashValue="/pGPAy5FiYjvn5ogNh82CW2XUGtNN5eoZzwQF+6603EjHZXuMM41/GLh5j8HpA4TO1iOCNszHOanxZcd7Jm0vg==" saltValue="CxYAC8pHSwMcuCJs+hYEjw==" spinCount="100000" sheet="1" objects="1" scenarios="1" selectLockedCells="1"/>
  <mergeCells count="16">
    <mergeCell ref="B93:C93"/>
    <mergeCell ref="B94:C94"/>
    <mergeCell ref="A1:I1"/>
    <mergeCell ref="B5:C5"/>
    <mergeCell ref="B83:C83"/>
    <mergeCell ref="B89:C89"/>
    <mergeCell ref="B92:C92"/>
    <mergeCell ref="B6:C6"/>
    <mergeCell ref="B20:C20"/>
    <mergeCell ref="B26:C26"/>
    <mergeCell ref="B68:C68"/>
    <mergeCell ref="B84:C84"/>
    <mergeCell ref="B85:C85"/>
    <mergeCell ref="B88:C88"/>
    <mergeCell ref="B90:C90"/>
    <mergeCell ref="B91:C91"/>
  </mergeCells>
  <phoneticPr fontId="3" type="noConversion"/>
  <pageMargins left="0.78740157480314965" right="0.70866141732283472" top="0.98425196850393704" bottom="0.78740157480314965" header="0.43307086614173229" footer="0.31496062992125984"/>
  <pageSetup paperSize="9" scale="82" fitToHeight="0" orientation="landscape" r:id="rId1"/>
  <headerFooter>
    <oddHeader>&amp;LPROGRAMI BUXHETOR AFATMESËM&amp;C&amp;8 28 Shkurt 2019&amp;R&amp;A</oddHeader>
    <oddFooter>&amp;L&amp;8Copyright for Albania: Ministry of Finance and Economy / Local Finance Directory&amp;R1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51">
    <tabColor rgb="FF92D050"/>
    <pageSetUpPr fitToPage="1"/>
  </sheetPr>
  <dimension ref="A1:I10"/>
  <sheetViews>
    <sheetView showGridLines="0" showRowColHeaders="0" topLeftCell="A13" zoomScaleNormal="100" workbookViewId="0">
      <selection activeCell="E41" sqref="E41"/>
    </sheetView>
  </sheetViews>
  <sheetFormatPr defaultColWidth="11.42578125" defaultRowHeight="15"/>
  <cols>
    <col min="2" max="2" width="26" bestFit="1" customWidth="1"/>
  </cols>
  <sheetData>
    <row r="1" spans="1:9" ht="21">
      <c r="A1" s="725" t="e">
        <f>#REF!</f>
        <v>#REF!</v>
      </c>
      <c r="B1" s="726"/>
      <c r="C1" s="726"/>
      <c r="D1" s="726"/>
      <c r="E1" s="726"/>
      <c r="F1" s="726"/>
      <c r="G1" s="726"/>
      <c r="H1" s="726"/>
      <c r="I1" s="727"/>
    </row>
    <row r="3" spans="1:9">
      <c r="B3" s="160" t="s">
        <v>57</v>
      </c>
    </row>
    <row r="4" spans="1:9">
      <c r="B4" s="208" t="s">
        <v>58</v>
      </c>
      <c r="C4" s="208"/>
      <c r="D4" s="208"/>
      <c r="E4" s="208"/>
      <c r="F4" s="208"/>
    </row>
    <row r="5" spans="1:9">
      <c r="B5" s="207">
        <f>'(C3) Detyrimet e prapambetura'!E5</f>
        <v>2020</v>
      </c>
      <c r="C5" s="207">
        <f>'(C3) Detyrimet e prapambetura'!H5</f>
        <v>2021</v>
      </c>
      <c r="D5" s="207">
        <f>C5</f>
        <v>2021</v>
      </c>
      <c r="E5" s="207">
        <f>'(C3) Detyrimet e prapambetura'!K5</f>
        <v>2022</v>
      </c>
      <c r="F5" s="207">
        <f>E5</f>
        <v>2022</v>
      </c>
      <c r="G5" s="207">
        <f>'(C3) Detyrimet e prapambetura'!N5</f>
        <v>2023</v>
      </c>
      <c r="H5" s="207">
        <f t="shared" ref="H5" si="0">G5</f>
        <v>2023</v>
      </c>
    </row>
    <row r="6" spans="1:9">
      <c r="B6" s="207" t="e">
        <f>'(C3) Detyrimet e prapambetura'!F7</f>
        <v>#REF!</v>
      </c>
      <c r="C6" s="207" t="e">
        <f>'(C3) Detyrimet e prapambetura'!H7</f>
        <v>#REF!</v>
      </c>
      <c r="D6" s="207" t="e">
        <f>'(C3) Detyrimet e prapambetura'!I7</f>
        <v>#REF!</v>
      </c>
      <c r="E6" s="207" t="e">
        <f>'(C3) Detyrimet e prapambetura'!K7</f>
        <v>#REF!</v>
      </c>
      <c r="F6" s="207" t="e">
        <f>'(C3) Detyrimet e prapambetura'!L7</f>
        <v>#REF!</v>
      </c>
      <c r="G6" s="207" t="e">
        <f>'(C3) Detyrimet e prapambetura'!N7</f>
        <v>#REF!</v>
      </c>
      <c r="H6" s="234" t="e">
        <f>'(C3) Detyrimet e prapambetura'!O7</f>
        <v>#REF!</v>
      </c>
    </row>
    <row r="7" spans="1:9">
      <c r="B7" s="207">
        <f>'(C3) Detyrimet e prapambetura'!F65</f>
        <v>7953101</v>
      </c>
      <c r="C7" s="207">
        <f>'(C3) Detyrimet e prapambetura'!H65</f>
        <v>13458022</v>
      </c>
      <c r="D7" s="207">
        <f>'(C3) Detyrimet e prapambetura'!I65</f>
        <v>1335976</v>
      </c>
      <c r="E7" s="207">
        <f>'(C3) Detyrimet e prapambetura'!K65</f>
        <v>4000000</v>
      </c>
      <c r="F7" s="207">
        <f>'(C3) Detyrimet e prapambetura'!L65</f>
        <v>1335976</v>
      </c>
      <c r="G7" s="207">
        <f>'(C3) Detyrimet e prapambetura'!N65</f>
        <v>4000000</v>
      </c>
      <c r="H7" s="207">
        <f>'(C3) Detyrimet e prapambetura'!O65</f>
        <v>1335976</v>
      </c>
    </row>
    <row r="8" spans="1:9">
      <c r="B8" s="207"/>
      <c r="C8" s="207"/>
      <c r="D8" s="207"/>
    </row>
    <row r="9" spans="1:9">
      <c r="B9" s="207"/>
      <c r="C9" s="207"/>
      <c r="D9" s="207"/>
    </row>
    <row r="10" spans="1:9">
      <c r="B10" s="207"/>
      <c r="C10" s="207"/>
      <c r="D10" s="207"/>
    </row>
  </sheetData>
  <sheetProtection algorithmName="SHA-512" hashValue="qGyxkZ5KZ/ZUfkH39Rn5YKkapakFw7850ej0rwL/wt3YQLqPRHT4/bxHTginF79/1KMHCkehXDLBJM/2pM7ERg==" saltValue="t+NMIc5jLyHK3FkHLOdEHA==" spinCount="100000" sheet="1" objects="1" scenarios="1"/>
  <mergeCells count="1">
    <mergeCell ref="A1:I1"/>
  </mergeCells>
  <pageMargins left="0.78740157480314965" right="0.70866141732283472" top="0.98425196850393704" bottom="0.78740157480314965" header="0.43307086614173229" footer="0.31496062992125984"/>
  <pageSetup paperSize="9" scale="73" fitToHeight="0" orientation="portrait" r:id="rId1"/>
  <headerFooter>
    <oddHeader>&amp;LPROGRAMI BUXHETOR AFATMESËM&amp;C&amp;8 28 Shkurt 2019&amp;R&amp;A</oddHeader>
    <oddFooter>&amp;L&amp;8Copyright for Albania: Ministry of Finance and Economy / Local Finance Directory&amp;R1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52">
    <tabColor rgb="FF00B050"/>
    <pageSetUpPr fitToPage="1"/>
  </sheetPr>
  <dimension ref="A1:I137"/>
  <sheetViews>
    <sheetView showGridLines="0" zoomScaleNormal="100" workbookViewId="0">
      <selection activeCell="K20" sqref="K20"/>
    </sheetView>
  </sheetViews>
  <sheetFormatPr defaultColWidth="4.140625" defaultRowHeight="12.75"/>
  <cols>
    <col min="1" max="1" width="4.85546875" style="63" bestFit="1" customWidth="1"/>
    <col min="2" max="2" width="53.140625" style="63" customWidth="1"/>
    <col min="3" max="3" width="11" style="63" customWidth="1"/>
    <col min="4" max="4" width="10" style="63" customWidth="1"/>
    <col min="5" max="5" width="9.85546875" style="63" customWidth="1" collapsed="1"/>
    <col min="6" max="6" width="10" style="63" customWidth="1"/>
    <col min="7" max="8" width="10" style="63" customWidth="1" collapsed="1"/>
    <col min="9" max="9" width="47" style="63" hidden="1" customWidth="1"/>
    <col min="10" max="188" width="11.5703125" style="63" customWidth="1"/>
    <col min="189" max="189" width="3.85546875" style="63" customWidth="1"/>
    <col min="190" max="190" width="22" style="63" customWidth="1"/>
    <col min="191" max="193" width="4.140625" style="63" customWidth="1"/>
    <col min="194" max="194" width="5.85546875" style="63" customWidth="1"/>
    <col min="195" max="195" width="4.140625" style="63" customWidth="1"/>
    <col min="196" max="196" width="0.85546875" style="63" customWidth="1"/>
    <col min="197" max="197" width="5.85546875" style="63" customWidth="1"/>
    <col min="198" max="198" width="4.140625" style="63" customWidth="1"/>
    <col min="199" max="199" width="0.85546875" style="63" customWidth="1"/>
    <col min="200" max="200" width="5.85546875" style="63" customWidth="1"/>
    <col min="201" max="201" width="4.140625" style="63" customWidth="1"/>
    <col min="202" max="202" width="0.85546875" style="63" customWidth="1"/>
    <col min="203" max="203" width="5.85546875" style="63" customWidth="1"/>
    <col min="204" max="16384" width="4.140625" style="63"/>
  </cols>
  <sheetData>
    <row r="1" spans="1:9" s="105" customFormat="1" ht="21">
      <c r="A1" s="549" t="e">
        <f>#REF!</f>
        <v>#REF!</v>
      </c>
      <c r="B1" s="550"/>
      <c r="C1" s="550"/>
      <c r="D1" s="550"/>
      <c r="E1" s="550"/>
      <c r="F1" s="550"/>
      <c r="G1" s="550"/>
      <c r="H1" s="550"/>
      <c r="I1" s="551"/>
    </row>
    <row r="2" spans="1:9" s="69" customFormat="1"/>
    <row r="3" spans="1:9" s="105" customFormat="1" ht="25.5" customHeight="1">
      <c r="C3" s="102">
        <f>'(B1)Informacion i përgjithshëm '!B5</f>
        <v>2018</v>
      </c>
      <c r="D3" s="102">
        <f>'(B1)Informacion i përgjithshëm '!B6</f>
        <v>2019</v>
      </c>
      <c r="E3" s="103">
        <f>'(B1)Informacion i përgjithshëm '!B7</f>
        <v>2020</v>
      </c>
      <c r="F3" s="104">
        <f>'(B1)Informacion i përgjithshëm '!B8</f>
        <v>2021</v>
      </c>
      <c r="G3" s="104">
        <f>'(B1)Informacion i përgjithshëm '!B9</f>
        <v>2022</v>
      </c>
      <c r="H3" s="104">
        <f>'(B1)Informacion i përgjithshëm '!B10</f>
        <v>2023</v>
      </c>
    </row>
    <row r="5" spans="1:9">
      <c r="A5" s="158">
        <v>1</v>
      </c>
      <c r="B5" s="728" t="e">
        <f>#REF!</f>
        <v>#REF!</v>
      </c>
      <c r="C5" s="729"/>
      <c r="D5" s="729"/>
      <c r="E5" s="729"/>
      <c r="F5" s="729"/>
      <c r="G5" s="729"/>
      <c r="H5" s="730"/>
    </row>
    <row r="6" spans="1:9">
      <c r="A6" s="159"/>
      <c r="B6" s="115" t="e">
        <f>#REF!</f>
        <v>#REF!</v>
      </c>
      <c r="C6" s="74" t="e">
        <f>#REF!/#REF!</f>
        <v>#REF!</v>
      </c>
      <c r="D6" s="74" t="e">
        <f>#REF!/#REF!</f>
        <v>#REF!</v>
      </c>
      <c r="E6" s="74" t="e">
        <f>#REF!/#REF!</f>
        <v>#REF!</v>
      </c>
      <c r="F6" s="76" t="e">
        <f>(#REF!+#REF!)/#REF!</f>
        <v>#REF!</v>
      </c>
      <c r="G6" s="76" t="e">
        <f>(#REF!+#REF!)/#REF!</f>
        <v>#REF!</v>
      </c>
      <c r="H6" s="76" t="e">
        <f>(#REF!+#REF!)/#REF!</f>
        <v>#REF!</v>
      </c>
      <c r="I6" s="71" t="s">
        <v>42</v>
      </c>
    </row>
    <row r="7" spans="1:9">
      <c r="A7" s="159"/>
      <c r="B7" s="10"/>
      <c r="C7" s="77"/>
      <c r="D7" s="77"/>
      <c r="E7" s="77"/>
      <c r="F7" s="77"/>
      <c r="G7" s="77"/>
      <c r="H7" s="77"/>
      <c r="I7" s="7"/>
    </row>
    <row r="8" spans="1:9">
      <c r="A8" s="115">
        <v>2</v>
      </c>
      <c r="B8" s="728" t="e">
        <f>#REF!</f>
        <v>#REF!</v>
      </c>
      <c r="C8" s="729"/>
      <c r="D8" s="729"/>
      <c r="E8" s="729"/>
      <c r="F8" s="729"/>
      <c r="G8" s="729"/>
      <c r="H8" s="730"/>
      <c r="I8" s="7"/>
    </row>
    <row r="9" spans="1:9">
      <c r="A9" s="159"/>
      <c r="B9" s="115" t="e">
        <f>#REF!</f>
        <v>#REF!</v>
      </c>
      <c r="C9" s="74">
        <f>('(F1) Burimet buxhetore'!D6+'(F1) Burimet buxhetore'!D26)/'(F1) Burimet buxhetore'!D95</f>
        <v>8.5772021287382011E-2</v>
      </c>
      <c r="D9" s="74">
        <f>('(F1) Burimet buxhetore'!E6+'(F1) Burimet buxhetore'!E26)/'(F1) Burimet buxhetore'!E95</f>
        <v>0.1296739289369791</v>
      </c>
      <c r="E9" s="75">
        <f>('(F1) Burimet buxhetore'!F6+'(F1) Burimet buxhetore'!F26)/'(F1) Burimet buxhetore'!F95</f>
        <v>0.15467031903776937</v>
      </c>
      <c r="F9" s="76">
        <f>('(F1) Burimet buxhetore'!G6+'(F1) Burimet buxhetore'!G26)/'(F1) Burimet buxhetore'!G95</f>
        <v>0.11175193379679339</v>
      </c>
      <c r="G9" s="76">
        <f>('(F1) Burimet buxhetore'!H6+'(F1) Burimet buxhetore'!H26)/'(F1) Burimet buxhetore'!H95</f>
        <v>0.1030282969365823</v>
      </c>
      <c r="H9" s="76">
        <f>('(F1) Burimet buxhetore'!I6+'(F1) Burimet buxhetore'!I26)/'(F1) Burimet buxhetore'!I95</f>
        <v>0.20190280335037861</v>
      </c>
      <c r="I9" s="71"/>
    </row>
    <row r="10" spans="1:9">
      <c r="A10" s="159"/>
      <c r="B10" s="10"/>
      <c r="C10" s="77"/>
      <c r="D10" s="77"/>
      <c r="E10" s="77"/>
      <c r="F10" s="77"/>
      <c r="G10" s="77"/>
      <c r="H10" s="77"/>
      <c r="I10" s="7"/>
    </row>
    <row r="11" spans="1:9">
      <c r="A11" s="115">
        <v>3</v>
      </c>
      <c r="B11" s="728" t="e">
        <f>#REF!</f>
        <v>#REF!</v>
      </c>
      <c r="C11" s="729"/>
      <c r="D11" s="729"/>
      <c r="E11" s="729"/>
      <c r="F11" s="729"/>
      <c r="G11" s="729"/>
      <c r="H11" s="730"/>
      <c r="I11" s="7"/>
    </row>
    <row r="12" spans="1:9">
      <c r="A12" s="159"/>
      <c r="B12" s="115" t="e">
        <f>#REF!</f>
        <v>#REF!</v>
      </c>
      <c r="C12" s="74">
        <f>'(F1) Burimet buxhetore'!D5/'(F1) Burimet buxhetore'!D95</f>
        <v>0.14234109327730896</v>
      </c>
      <c r="D12" s="74">
        <f>'(F1) Burimet buxhetore'!E5/'(F1) Burimet buxhetore'!E95</f>
        <v>0.1767831554320807</v>
      </c>
      <c r="E12" s="75">
        <f>'(F1) Burimet buxhetore'!F5/'(F1) Burimet buxhetore'!F95</f>
        <v>0.19351259767010831</v>
      </c>
      <c r="F12" s="76">
        <f>'(F1) Burimet buxhetore'!G5/'(F1) Burimet buxhetore'!G95</f>
        <v>0.14124207178269782</v>
      </c>
      <c r="G12" s="76">
        <f>'(F1) Burimet buxhetore'!H5/'(F1) Burimet buxhetore'!H95</f>
        <v>0.13090937543758388</v>
      </c>
      <c r="H12" s="76">
        <f>'(F1) Burimet buxhetore'!I5/'(F1) Burimet buxhetore'!I95</f>
        <v>0.25870257705355831</v>
      </c>
      <c r="I12" s="7"/>
    </row>
    <row r="13" spans="1:9">
      <c r="A13" s="159"/>
      <c r="B13" s="10"/>
      <c r="C13" s="77"/>
      <c r="D13" s="77"/>
      <c r="E13" s="77"/>
      <c r="F13" s="77"/>
      <c r="G13" s="77"/>
      <c r="H13" s="77"/>
      <c r="I13" s="7"/>
    </row>
    <row r="14" spans="1:9">
      <c r="A14" s="115">
        <v>4</v>
      </c>
      <c r="B14" s="728" t="e">
        <f>#REF!</f>
        <v>#REF!</v>
      </c>
      <c r="C14" s="729"/>
      <c r="D14" s="729"/>
      <c r="E14" s="729"/>
      <c r="F14" s="729"/>
      <c r="G14" s="729"/>
      <c r="H14" s="730"/>
    </row>
    <row r="15" spans="1:9">
      <c r="A15" s="159"/>
      <c r="B15" s="115" t="e">
        <f>#REF!</f>
        <v>#REF!</v>
      </c>
      <c r="D15" s="64"/>
      <c r="E15" s="64"/>
      <c r="F15" s="76" t="e">
        <f>#REF!/#REF!</f>
        <v>#REF!</v>
      </c>
      <c r="G15" s="76" t="e">
        <f>#REF!/#REF!</f>
        <v>#REF!</v>
      </c>
      <c r="H15" s="76" t="e">
        <f>#REF!/#REF!</f>
        <v>#REF!</v>
      </c>
    </row>
    <row r="16" spans="1:9">
      <c r="A16" s="159"/>
      <c r="D16" s="64"/>
      <c r="E16" s="64"/>
      <c r="F16" s="64"/>
      <c r="G16" s="64"/>
      <c r="H16" s="64"/>
    </row>
    <row r="17" spans="1:9">
      <c r="A17" s="115">
        <v>5</v>
      </c>
      <c r="B17" s="728" t="e">
        <f>#REF!</f>
        <v>#REF!</v>
      </c>
      <c r="C17" s="729"/>
      <c r="D17" s="729"/>
      <c r="E17" s="729"/>
      <c r="F17" s="729"/>
      <c r="G17" s="729"/>
      <c r="H17" s="730"/>
    </row>
    <row r="18" spans="1:9">
      <c r="A18" s="159"/>
      <c r="B18" s="115" t="e">
        <f>#REF!</f>
        <v>#REF!</v>
      </c>
      <c r="D18" s="64"/>
      <c r="E18" s="64"/>
      <c r="F18" s="76" t="e">
        <f>(#REF!+#REF!+#REF!+#REF!+#REF!+#REF!+#REF!+#REF!+#REF!)/#REF!</f>
        <v>#REF!</v>
      </c>
      <c r="G18" s="76" t="e">
        <f>(#REF!+#REF!+#REF!+#REF!+#REF!+#REF!+#REF!+#REF!+#REF!)/#REF!</f>
        <v>#REF!</v>
      </c>
      <c r="H18" s="76" t="e">
        <f>(#REF!+#REF!+#REF!+#REF!+#REF!+#REF!+#REF!+#REF!+#REF!)/#REF!</f>
        <v>#REF!</v>
      </c>
      <c r="I18" s="76" t="e">
        <f>('(F1) Burimet buxhetore'!J91+'(F1) Burimet buxhetore'!J92)/'(F1) Burimet buxhetore'!#REF!</f>
        <v>#REF!</v>
      </c>
    </row>
    <row r="19" spans="1:9">
      <c r="A19" s="159"/>
      <c r="D19" s="64"/>
      <c r="E19" s="64"/>
      <c r="F19" s="64"/>
      <c r="G19" s="64"/>
      <c r="H19" s="64"/>
    </row>
    <row r="20" spans="1:9">
      <c r="A20" s="115">
        <v>6</v>
      </c>
      <c r="B20" s="728" t="e">
        <f>#REF!</f>
        <v>#REF!</v>
      </c>
      <c r="C20" s="729"/>
      <c r="D20" s="729"/>
      <c r="E20" s="729"/>
      <c r="F20" s="729"/>
      <c r="G20" s="729"/>
      <c r="H20" s="730"/>
    </row>
    <row r="21" spans="1:9">
      <c r="A21" s="159"/>
      <c r="B21" s="115" t="e">
        <f>#REF!</f>
        <v>#REF!</v>
      </c>
      <c r="D21" s="64"/>
      <c r="E21" s="64"/>
      <c r="F21" s="76" t="e">
        <f>(#REF!+#REF!)/#REF!</f>
        <v>#REF!</v>
      </c>
      <c r="G21" s="76" t="e">
        <f>(#REF!+#REF!)/#REF!</f>
        <v>#REF!</v>
      </c>
      <c r="H21" s="76" t="e">
        <f>(#REF!+#REF!)/#REF!</f>
        <v>#REF!</v>
      </c>
    </row>
    <row r="22" spans="1:9">
      <c r="A22" s="159"/>
      <c r="D22" s="64"/>
      <c r="E22" s="64"/>
      <c r="F22" s="64"/>
      <c r="G22" s="64"/>
      <c r="H22" s="64"/>
    </row>
    <row r="23" spans="1:9">
      <c r="A23" s="115">
        <v>7</v>
      </c>
      <c r="B23" s="728" t="e">
        <f>#REF!</f>
        <v>#REF!</v>
      </c>
      <c r="C23" s="729"/>
      <c r="D23" s="729"/>
      <c r="E23" s="729"/>
      <c r="F23" s="729"/>
      <c r="G23" s="729"/>
      <c r="H23" s="730"/>
    </row>
    <row r="24" spans="1:9">
      <c r="A24" s="159"/>
      <c r="B24" s="115"/>
      <c r="C24" s="74">
        <f>'(F1) Burimet buxhetore'!D91/'(F1) Burimet buxhetore'!D95</f>
        <v>0</v>
      </c>
      <c r="D24" s="74">
        <f>'(F1) Burimet buxhetore'!E91/'(F1) Burimet buxhetore'!E95</f>
        <v>0</v>
      </c>
      <c r="E24" s="74">
        <f>'(F1) Burimet buxhetore'!F91/'(F1) Burimet buxhetore'!F95</f>
        <v>0</v>
      </c>
      <c r="F24" s="76">
        <f>'(F1) Burimet buxhetore'!G91/'(F1) Burimet buxhetore'!G95</f>
        <v>0</v>
      </c>
      <c r="G24" s="76">
        <f>'(F1) Burimet buxhetore'!H91/'(F1) Burimet buxhetore'!H95</f>
        <v>0</v>
      </c>
      <c r="H24" s="76">
        <f>'(F1) Burimet buxhetore'!I91/'(F1) Burimet buxhetore'!I95</f>
        <v>0</v>
      </c>
      <c r="I24" s="76" t="e">
        <f>('(F1) Burimet buxhetore'!J94+'(F1) Burimet buxhetore'!J95)/'(F1) Burimet buxhetore'!#REF!</f>
        <v>#REF!</v>
      </c>
    </row>
    <row r="25" spans="1:9">
      <c r="A25" s="159"/>
      <c r="D25" s="64"/>
      <c r="E25" s="64"/>
      <c r="F25" s="64"/>
      <c r="G25" s="64"/>
      <c r="H25" s="64"/>
    </row>
    <row r="26" spans="1:9">
      <c r="A26" s="115">
        <v>8</v>
      </c>
      <c r="B26" s="728" t="e">
        <f>#REF!</f>
        <v>#REF!</v>
      </c>
      <c r="C26" s="729"/>
      <c r="D26" s="729"/>
      <c r="E26" s="729"/>
      <c r="F26" s="729"/>
      <c r="G26" s="729"/>
      <c r="H26" s="730"/>
    </row>
    <row r="27" spans="1:9">
      <c r="A27" s="159"/>
      <c r="B27" s="115"/>
      <c r="C27" s="74">
        <f>'(F1) Burimet buxhetore'!D91/'(F1) Burimet buxhetore'!D5</f>
        <v>0</v>
      </c>
      <c r="D27" s="74">
        <f>'(F1) Burimet buxhetore'!E91/'(F1) Burimet buxhetore'!E5</f>
        <v>0</v>
      </c>
      <c r="E27" s="74">
        <f>'(F1) Burimet buxhetore'!F91/'(F1) Burimet buxhetore'!F5</f>
        <v>0</v>
      </c>
      <c r="F27" s="76">
        <f>'(F1) Burimet buxhetore'!G91/'(F1) Burimet buxhetore'!G5</f>
        <v>0</v>
      </c>
      <c r="G27" s="76">
        <f>'(F1) Burimet buxhetore'!H91/'(F1) Burimet buxhetore'!H5</f>
        <v>0</v>
      </c>
      <c r="H27" s="76">
        <f>'(F1) Burimet buxhetore'!I91/'(F1) Burimet buxhetore'!I5</f>
        <v>0</v>
      </c>
      <c r="I27" s="76" t="e">
        <f>('(F1) Burimet buxhetore'!J94+'(F1) Burimet buxhetore'!J95)/('(F1) Burimet buxhetore'!#REF!-'(F1) Burimet buxhetore'!J90-'(F1) Burimet buxhetore'!#REF!)</f>
        <v>#REF!</v>
      </c>
    </row>
    <row r="28" spans="1:9">
      <c r="A28" s="159"/>
      <c r="D28" s="64"/>
      <c r="E28" s="64"/>
      <c r="F28" s="64"/>
      <c r="G28" s="64"/>
      <c r="H28" s="64"/>
    </row>
    <row r="29" spans="1:9">
      <c r="A29" s="115">
        <v>9</v>
      </c>
      <c r="B29" s="728" t="e">
        <f>#REF!</f>
        <v>#REF!</v>
      </c>
      <c r="C29" s="729"/>
      <c r="D29" s="729"/>
      <c r="E29" s="729"/>
      <c r="F29" s="729"/>
      <c r="G29" s="729"/>
      <c r="H29" s="730"/>
    </row>
    <row r="30" spans="1:9">
      <c r="A30" s="159"/>
      <c r="B30" s="115"/>
      <c r="D30" s="64"/>
      <c r="E30" s="75">
        <f>'(C3) Detyrimet e prapambetura'!F65/'(F1) Burimet buxhetore'!F95</f>
        <v>17.100280378252624</v>
      </c>
      <c r="F30" s="76">
        <f>'(C3) Detyrimet e prapambetura'!I65/'(F1) Burimet buxhetore'!G95</f>
        <v>2.1070765101003666</v>
      </c>
      <c r="G30" s="76">
        <f>'(C3) Detyrimet e prapambetura'!L65/'(F1) Burimet buxhetore'!H95</f>
        <v>1.9529414214572469</v>
      </c>
      <c r="H30" s="76">
        <f>'(C3) Detyrimet e prapambetura'!O65/'(F1) Burimet buxhetore'!I95</f>
        <v>3.8593802498667058</v>
      </c>
      <c r="I30" s="74" t="e">
        <f>'(C3) Detyrimet e prapambetura'!L65/#REF!</f>
        <v>#REF!</v>
      </c>
    </row>
    <row r="31" spans="1:9">
      <c r="A31" s="159"/>
      <c r="D31" s="64"/>
      <c r="E31" s="64"/>
      <c r="F31" s="64"/>
      <c r="G31" s="64"/>
      <c r="H31" s="64"/>
    </row>
    <row r="32" spans="1:9">
      <c r="A32" s="115">
        <v>10</v>
      </c>
      <c r="B32" s="728" t="e">
        <f>#REF!</f>
        <v>#REF!</v>
      </c>
      <c r="C32" s="729"/>
      <c r="D32" s="729"/>
      <c r="E32" s="729"/>
      <c r="F32" s="729"/>
      <c r="G32" s="729"/>
      <c r="H32" s="730"/>
    </row>
    <row r="33" spans="1:8">
      <c r="A33" s="159"/>
      <c r="B33" s="115"/>
      <c r="C33" s="75" t="e">
        <f>#REF!/#REF!</f>
        <v>#REF!</v>
      </c>
      <c r="D33" s="75" t="e">
        <f>#REF!/#REF!</f>
        <v>#REF!</v>
      </c>
      <c r="E33" s="75" t="e">
        <f>#REF!/#REF!</f>
        <v>#REF!</v>
      </c>
      <c r="F33" s="76" t="e">
        <f>#REF!/#REF!</f>
        <v>#REF!</v>
      </c>
      <c r="G33" s="76" t="e">
        <f>#REF!/#REF!</f>
        <v>#REF!</v>
      </c>
      <c r="H33" s="76" t="e">
        <f>#REF!/#REF!</f>
        <v>#REF!</v>
      </c>
    </row>
    <row r="34" spans="1:8">
      <c r="A34" s="159"/>
      <c r="D34" s="64"/>
      <c r="E34" s="64"/>
      <c r="F34" s="64"/>
      <c r="G34" s="64"/>
      <c r="H34" s="64"/>
    </row>
    <row r="35" spans="1:8">
      <c r="A35" s="159"/>
      <c r="D35" s="64"/>
      <c r="E35" s="64"/>
      <c r="F35" s="64"/>
      <c r="G35" s="64"/>
      <c r="H35" s="64"/>
    </row>
    <row r="36" spans="1:8">
      <c r="D36" s="64"/>
      <c r="E36" s="64"/>
      <c r="F36" s="64"/>
      <c r="G36" s="64"/>
      <c r="H36" s="64"/>
    </row>
    <row r="37" spans="1:8">
      <c r="D37" s="64"/>
      <c r="E37" s="64"/>
      <c r="F37" s="64"/>
      <c r="G37" s="64"/>
      <c r="H37" s="64"/>
    </row>
    <row r="38" spans="1:8">
      <c r="D38" s="64"/>
      <c r="E38" s="64"/>
      <c r="F38" s="64"/>
      <c r="G38" s="64"/>
      <c r="H38" s="64"/>
    </row>
    <row r="39" spans="1:8">
      <c r="D39" s="64"/>
      <c r="E39" s="64"/>
      <c r="F39" s="64"/>
      <c r="G39" s="64"/>
      <c r="H39" s="64"/>
    </row>
    <row r="40" spans="1:8">
      <c r="D40" s="64"/>
      <c r="E40" s="64"/>
      <c r="F40" s="64"/>
      <c r="G40" s="64"/>
      <c r="H40" s="64"/>
    </row>
    <row r="41" spans="1:8">
      <c r="D41" s="64"/>
      <c r="E41" s="64"/>
      <c r="F41" s="64"/>
      <c r="G41" s="64"/>
      <c r="H41" s="64"/>
    </row>
    <row r="42" spans="1:8">
      <c r="D42" s="64"/>
      <c r="E42" s="64"/>
      <c r="F42" s="64"/>
      <c r="G42" s="64"/>
      <c r="H42" s="64"/>
    </row>
    <row r="43" spans="1:8">
      <c r="D43" s="64"/>
      <c r="E43" s="64"/>
      <c r="F43" s="64"/>
      <c r="G43" s="64"/>
      <c r="H43" s="64"/>
    </row>
    <row r="44" spans="1:8">
      <c r="D44" s="64"/>
      <c r="E44" s="64"/>
      <c r="F44" s="64"/>
      <c r="G44" s="64"/>
      <c r="H44" s="64"/>
    </row>
    <row r="45" spans="1:8">
      <c r="D45" s="64"/>
      <c r="E45" s="64"/>
      <c r="F45" s="64"/>
      <c r="G45" s="64"/>
      <c r="H45" s="64"/>
    </row>
    <row r="46" spans="1:8">
      <c r="D46" s="64"/>
      <c r="E46" s="64"/>
      <c r="F46" s="64"/>
      <c r="G46" s="64"/>
      <c r="H46" s="64"/>
    </row>
    <row r="47" spans="1:8">
      <c r="D47" s="64"/>
      <c r="E47" s="64"/>
      <c r="F47" s="64"/>
      <c r="G47" s="64"/>
      <c r="H47" s="64"/>
    </row>
    <row r="48" spans="1:8">
      <c r="D48" s="64"/>
      <c r="E48" s="64"/>
      <c r="F48" s="64"/>
      <c r="G48" s="64"/>
      <c r="H48" s="64"/>
    </row>
    <row r="49" spans="4:8">
      <c r="D49" s="64"/>
      <c r="E49" s="64"/>
      <c r="F49" s="64"/>
      <c r="G49" s="64"/>
      <c r="H49" s="64"/>
    </row>
    <row r="50" spans="4:8">
      <c r="D50" s="64"/>
      <c r="E50" s="64"/>
      <c r="F50" s="64"/>
      <c r="G50" s="64"/>
      <c r="H50" s="64"/>
    </row>
    <row r="51" spans="4:8">
      <c r="D51" s="64"/>
      <c r="E51" s="64"/>
      <c r="F51" s="64"/>
      <c r="G51" s="64"/>
      <c r="H51" s="64"/>
    </row>
    <row r="52" spans="4:8">
      <c r="D52" s="64"/>
      <c r="E52" s="64"/>
      <c r="F52" s="64"/>
      <c r="G52" s="64"/>
      <c r="H52" s="64"/>
    </row>
    <row r="53" spans="4:8">
      <c r="D53" s="64"/>
      <c r="E53" s="64"/>
      <c r="F53" s="64"/>
      <c r="G53" s="64"/>
      <c r="H53" s="64"/>
    </row>
    <row r="54" spans="4:8">
      <c r="D54" s="64"/>
      <c r="E54" s="64"/>
      <c r="F54" s="64"/>
      <c r="G54" s="64"/>
      <c r="H54" s="64"/>
    </row>
    <row r="55" spans="4:8">
      <c r="D55" s="64"/>
      <c r="E55" s="64"/>
      <c r="F55" s="64"/>
      <c r="G55" s="64"/>
      <c r="H55" s="64"/>
    </row>
    <row r="56" spans="4:8">
      <c r="D56" s="64"/>
      <c r="E56" s="64"/>
      <c r="F56" s="64"/>
      <c r="G56" s="64"/>
      <c r="H56" s="64"/>
    </row>
    <row r="57" spans="4:8">
      <c r="D57" s="64"/>
      <c r="E57" s="64"/>
      <c r="F57" s="64"/>
      <c r="G57" s="64"/>
      <c r="H57" s="64"/>
    </row>
    <row r="58" spans="4:8">
      <c r="D58" s="64"/>
      <c r="E58" s="64"/>
      <c r="F58" s="64"/>
      <c r="G58" s="64"/>
      <c r="H58" s="64"/>
    </row>
    <row r="59" spans="4:8">
      <c r="D59" s="64"/>
      <c r="E59" s="64"/>
      <c r="F59" s="64"/>
      <c r="G59" s="64"/>
      <c r="H59" s="64"/>
    </row>
    <row r="60" spans="4:8">
      <c r="D60" s="64"/>
      <c r="E60" s="64"/>
      <c r="F60" s="64"/>
      <c r="G60" s="64"/>
      <c r="H60" s="64"/>
    </row>
    <row r="61" spans="4:8">
      <c r="D61" s="64"/>
      <c r="E61" s="64"/>
      <c r="F61" s="64"/>
      <c r="G61" s="64"/>
      <c r="H61" s="64"/>
    </row>
    <row r="62" spans="4:8">
      <c r="D62" s="64"/>
      <c r="E62" s="64"/>
      <c r="F62" s="64"/>
      <c r="G62" s="64"/>
      <c r="H62" s="64"/>
    </row>
    <row r="63" spans="4:8">
      <c r="D63" s="64"/>
      <c r="E63" s="64"/>
      <c r="F63" s="64"/>
      <c r="G63" s="64"/>
      <c r="H63" s="64"/>
    </row>
    <row r="64" spans="4:8">
      <c r="D64" s="64"/>
      <c r="E64" s="64"/>
      <c r="F64" s="64"/>
      <c r="G64" s="64"/>
      <c r="H64" s="64"/>
    </row>
    <row r="65" spans="4:8">
      <c r="D65" s="64"/>
      <c r="E65" s="64"/>
      <c r="F65" s="64"/>
      <c r="G65" s="64"/>
      <c r="H65" s="64"/>
    </row>
    <row r="66" spans="4:8">
      <c r="D66" s="64"/>
      <c r="E66" s="64"/>
      <c r="F66" s="64"/>
      <c r="G66" s="64"/>
      <c r="H66" s="64"/>
    </row>
    <row r="67" spans="4:8">
      <c r="D67" s="64"/>
      <c r="E67" s="64"/>
      <c r="F67" s="64"/>
      <c r="G67" s="64"/>
      <c r="H67" s="64"/>
    </row>
    <row r="68" spans="4:8">
      <c r="D68" s="64"/>
      <c r="E68" s="64"/>
      <c r="F68" s="64"/>
      <c r="G68" s="64"/>
      <c r="H68" s="64"/>
    </row>
    <row r="69" spans="4:8">
      <c r="D69" s="64"/>
      <c r="E69" s="64"/>
      <c r="F69" s="64"/>
      <c r="G69" s="64"/>
      <c r="H69" s="64"/>
    </row>
    <row r="70" spans="4:8">
      <c r="D70" s="64"/>
      <c r="E70" s="64"/>
      <c r="F70" s="64"/>
      <c r="G70" s="64"/>
      <c r="H70" s="64"/>
    </row>
    <row r="71" spans="4:8">
      <c r="D71" s="64"/>
      <c r="E71" s="64"/>
      <c r="F71" s="64"/>
      <c r="G71" s="64"/>
      <c r="H71" s="64"/>
    </row>
    <row r="72" spans="4:8">
      <c r="D72" s="64"/>
      <c r="E72" s="64"/>
      <c r="F72" s="64"/>
      <c r="G72" s="64"/>
      <c r="H72" s="64"/>
    </row>
    <row r="73" spans="4:8">
      <c r="D73" s="64"/>
      <c r="E73" s="64"/>
      <c r="F73" s="64"/>
      <c r="G73" s="64"/>
      <c r="H73" s="64"/>
    </row>
    <row r="74" spans="4:8">
      <c r="D74" s="64"/>
      <c r="E74" s="64"/>
      <c r="F74" s="64"/>
      <c r="G74" s="64"/>
      <c r="H74" s="64"/>
    </row>
    <row r="75" spans="4:8">
      <c r="D75" s="64"/>
      <c r="E75" s="64"/>
      <c r="F75" s="64"/>
      <c r="G75" s="64"/>
      <c r="H75" s="64"/>
    </row>
    <row r="76" spans="4:8">
      <c r="D76" s="64"/>
      <c r="E76" s="64"/>
      <c r="F76" s="64"/>
      <c r="G76" s="64"/>
      <c r="H76" s="64"/>
    </row>
    <row r="77" spans="4:8">
      <c r="D77" s="64"/>
      <c r="E77" s="64"/>
      <c r="F77" s="64"/>
      <c r="G77" s="64"/>
      <c r="H77" s="64"/>
    </row>
    <row r="78" spans="4:8">
      <c r="D78" s="64"/>
      <c r="E78" s="64"/>
      <c r="F78" s="64"/>
      <c r="G78" s="64"/>
      <c r="H78" s="64"/>
    </row>
    <row r="79" spans="4:8">
      <c r="D79" s="64"/>
      <c r="E79" s="64"/>
      <c r="F79" s="64"/>
      <c r="G79" s="64"/>
      <c r="H79" s="64"/>
    </row>
    <row r="80" spans="4:8">
      <c r="D80" s="64"/>
      <c r="E80" s="64"/>
      <c r="F80" s="64"/>
      <c r="G80" s="64"/>
      <c r="H80" s="64"/>
    </row>
    <row r="81" spans="4:8">
      <c r="D81" s="64"/>
      <c r="E81" s="64"/>
      <c r="F81" s="64"/>
      <c r="G81" s="64"/>
      <c r="H81" s="64"/>
    </row>
    <row r="82" spans="4:8">
      <c r="D82" s="64"/>
      <c r="E82" s="64"/>
      <c r="F82" s="64"/>
      <c r="G82" s="64"/>
      <c r="H82" s="64"/>
    </row>
    <row r="83" spans="4:8">
      <c r="D83" s="64"/>
      <c r="E83" s="64"/>
      <c r="F83" s="64"/>
      <c r="G83" s="64"/>
      <c r="H83" s="64"/>
    </row>
    <row r="84" spans="4:8">
      <c r="D84" s="64"/>
      <c r="E84" s="64"/>
      <c r="F84" s="64"/>
      <c r="G84" s="64"/>
      <c r="H84" s="64"/>
    </row>
    <row r="85" spans="4:8">
      <c r="D85" s="64"/>
      <c r="E85" s="64"/>
      <c r="F85" s="64"/>
      <c r="G85" s="64"/>
      <c r="H85" s="64"/>
    </row>
    <row r="86" spans="4:8">
      <c r="D86" s="64"/>
      <c r="E86" s="64"/>
      <c r="F86" s="64"/>
      <c r="G86" s="64"/>
      <c r="H86" s="64"/>
    </row>
    <row r="87" spans="4:8">
      <c r="D87" s="64"/>
      <c r="E87" s="64"/>
      <c r="F87" s="64"/>
      <c r="G87" s="64"/>
      <c r="H87" s="64"/>
    </row>
    <row r="88" spans="4:8">
      <c r="D88" s="64"/>
      <c r="E88" s="64"/>
      <c r="F88" s="64"/>
      <c r="G88" s="64"/>
      <c r="H88" s="64"/>
    </row>
    <row r="89" spans="4:8">
      <c r="D89" s="64"/>
      <c r="E89" s="64"/>
      <c r="F89" s="64"/>
      <c r="G89" s="64"/>
      <c r="H89" s="64"/>
    </row>
    <row r="90" spans="4:8">
      <c r="D90" s="64"/>
      <c r="E90" s="64"/>
      <c r="F90" s="64"/>
      <c r="G90" s="64"/>
      <c r="H90" s="64"/>
    </row>
    <row r="91" spans="4:8">
      <c r="D91" s="64"/>
      <c r="E91" s="64"/>
      <c r="F91" s="64"/>
      <c r="G91" s="64"/>
      <c r="H91" s="64"/>
    </row>
    <row r="92" spans="4:8">
      <c r="D92" s="64"/>
      <c r="E92" s="64"/>
      <c r="F92" s="64"/>
      <c r="G92" s="64"/>
      <c r="H92" s="64"/>
    </row>
    <row r="93" spans="4:8">
      <c r="D93" s="64"/>
      <c r="E93" s="64"/>
      <c r="F93" s="64"/>
      <c r="G93" s="64"/>
      <c r="H93" s="64"/>
    </row>
    <row r="94" spans="4:8">
      <c r="D94" s="64"/>
      <c r="E94" s="64"/>
      <c r="F94" s="64"/>
      <c r="G94" s="64"/>
      <c r="H94" s="64"/>
    </row>
    <row r="95" spans="4:8">
      <c r="D95" s="64"/>
      <c r="E95" s="64"/>
      <c r="F95" s="64"/>
      <c r="G95" s="64"/>
      <c r="H95" s="64"/>
    </row>
    <row r="96" spans="4:8">
      <c r="D96" s="64"/>
      <c r="E96" s="64"/>
      <c r="F96" s="64"/>
      <c r="G96" s="64"/>
      <c r="H96" s="64"/>
    </row>
    <row r="97" spans="4:8">
      <c r="D97" s="64"/>
      <c r="E97" s="64"/>
      <c r="F97" s="64"/>
      <c r="G97" s="64"/>
      <c r="H97" s="64"/>
    </row>
    <row r="98" spans="4:8">
      <c r="D98" s="64"/>
      <c r="E98" s="64"/>
      <c r="F98" s="64"/>
      <c r="G98" s="64"/>
      <c r="H98" s="64"/>
    </row>
    <row r="99" spans="4:8">
      <c r="D99" s="64"/>
      <c r="E99" s="64"/>
      <c r="F99" s="64"/>
      <c r="G99" s="64"/>
      <c r="H99" s="64"/>
    </row>
    <row r="100" spans="4:8">
      <c r="D100" s="64"/>
      <c r="E100" s="64"/>
      <c r="F100" s="64"/>
      <c r="G100" s="64"/>
      <c r="H100" s="64"/>
    </row>
    <row r="101" spans="4:8">
      <c r="D101" s="64"/>
      <c r="E101" s="64"/>
      <c r="F101" s="64"/>
      <c r="G101" s="64"/>
      <c r="H101" s="64"/>
    </row>
    <row r="102" spans="4:8">
      <c r="D102" s="64"/>
      <c r="E102" s="64"/>
      <c r="F102" s="64"/>
      <c r="G102" s="64"/>
      <c r="H102" s="64"/>
    </row>
    <row r="103" spans="4:8">
      <c r="D103" s="64"/>
      <c r="E103" s="64"/>
      <c r="F103" s="64"/>
      <c r="G103" s="64"/>
      <c r="H103" s="64"/>
    </row>
    <row r="104" spans="4:8">
      <c r="D104" s="64"/>
      <c r="E104" s="64"/>
      <c r="F104" s="64"/>
      <c r="G104" s="64"/>
      <c r="H104" s="64"/>
    </row>
    <row r="105" spans="4:8">
      <c r="D105" s="64"/>
      <c r="E105" s="64"/>
      <c r="F105" s="64"/>
      <c r="G105" s="64"/>
      <c r="H105" s="64"/>
    </row>
    <row r="106" spans="4:8">
      <c r="D106" s="64"/>
      <c r="E106" s="64"/>
      <c r="F106" s="64"/>
      <c r="G106" s="64"/>
      <c r="H106" s="64"/>
    </row>
    <row r="107" spans="4:8">
      <c r="D107" s="64"/>
      <c r="E107" s="64"/>
      <c r="F107" s="64"/>
      <c r="G107" s="64"/>
      <c r="H107" s="64"/>
    </row>
    <row r="108" spans="4:8">
      <c r="D108" s="64"/>
      <c r="E108" s="64"/>
      <c r="F108" s="64"/>
      <c r="G108" s="64"/>
      <c r="H108" s="64"/>
    </row>
    <row r="109" spans="4:8">
      <c r="D109" s="64"/>
      <c r="E109" s="64"/>
      <c r="F109" s="64"/>
      <c r="G109" s="64"/>
      <c r="H109" s="64"/>
    </row>
    <row r="110" spans="4:8">
      <c r="D110" s="64"/>
      <c r="E110" s="64"/>
      <c r="F110" s="64"/>
      <c r="G110" s="64"/>
      <c r="H110" s="64"/>
    </row>
    <row r="111" spans="4:8">
      <c r="D111" s="64"/>
      <c r="E111" s="64"/>
      <c r="F111" s="64"/>
      <c r="G111" s="64"/>
      <c r="H111" s="64"/>
    </row>
    <row r="112" spans="4:8">
      <c r="D112" s="64"/>
      <c r="E112" s="64"/>
      <c r="F112" s="64"/>
      <c r="G112" s="64"/>
      <c r="H112" s="64"/>
    </row>
    <row r="113" spans="4:8">
      <c r="D113" s="64"/>
      <c r="E113" s="64"/>
      <c r="F113" s="64"/>
      <c r="G113" s="64"/>
      <c r="H113" s="64"/>
    </row>
    <row r="114" spans="4:8">
      <c r="D114" s="64"/>
      <c r="E114" s="64"/>
      <c r="F114" s="64"/>
      <c r="G114" s="64"/>
      <c r="H114" s="64"/>
    </row>
    <row r="115" spans="4:8">
      <c r="D115" s="64"/>
      <c r="E115" s="64"/>
      <c r="F115" s="64"/>
      <c r="G115" s="64"/>
      <c r="H115" s="64"/>
    </row>
    <row r="116" spans="4:8">
      <c r="D116" s="64"/>
      <c r="E116" s="64"/>
      <c r="F116" s="64"/>
      <c r="G116" s="64"/>
      <c r="H116" s="64"/>
    </row>
    <row r="117" spans="4:8">
      <c r="D117" s="65"/>
      <c r="E117" s="65"/>
      <c r="F117" s="65"/>
      <c r="G117" s="65"/>
      <c r="H117" s="65"/>
    </row>
    <row r="118" spans="4:8">
      <c r="D118" s="65"/>
      <c r="E118" s="65"/>
      <c r="F118" s="65"/>
      <c r="G118" s="65"/>
      <c r="H118" s="65"/>
    </row>
    <row r="119" spans="4:8">
      <c r="D119" s="65"/>
      <c r="E119" s="65"/>
      <c r="F119" s="65"/>
      <c r="G119" s="65"/>
      <c r="H119" s="65"/>
    </row>
    <row r="120" spans="4:8">
      <c r="D120" s="65"/>
      <c r="E120" s="65"/>
      <c r="F120" s="65"/>
      <c r="G120" s="65"/>
      <c r="H120" s="65"/>
    </row>
    <row r="121" spans="4:8">
      <c r="D121" s="65"/>
      <c r="E121" s="65"/>
      <c r="F121" s="65"/>
      <c r="G121" s="65"/>
      <c r="H121" s="65"/>
    </row>
    <row r="122" spans="4:8">
      <c r="D122" s="65"/>
      <c r="E122" s="65"/>
      <c r="F122" s="65"/>
      <c r="G122" s="65"/>
      <c r="H122" s="65"/>
    </row>
    <row r="123" spans="4:8">
      <c r="D123" s="65"/>
      <c r="E123" s="65"/>
      <c r="F123" s="65"/>
      <c r="G123" s="65"/>
      <c r="H123" s="65"/>
    </row>
    <row r="124" spans="4:8">
      <c r="D124" s="65"/>
      <c r="E124" s="65"/>
      <c r="F124" s="65"/>
      <c r="G124" s="65"/>
      <c r="H124" s="65"/>
    </row>
    <row r="125" spans="4:8">
      <c r="D125" s="65"/>
      <c r="E125" s="65"/>
      <c r="F125" s="65"/>
      <c r="G125" s="65"/>
      <c r="H125" s="65"/>
    </row>
    <row r="126" spans="4:8">
      <c r="D126" s="65"/>
      <c r="E126" s="65"/>
      <c r="F126" s="65"/>
      <c r="G126" s="65"/>
      <c r="H126" s="65"/>
    </row>
    <row r="127" spans="4:8">
      <c r="D127" s="65"/>
      <c r="E127" s="65"/>
      <c r="F127" s="65"/>
      <c r="G127" s="65"/>
      <c r="H127" s="65"/>
    </row>
    <row r="128" spans="4:8">
      <c r="D128" s="65"/>
      <c r="E128" s="65"/>
      <c r="F128" s="65"/>
      <c r="G128" s="65"/>
      <c r="H128" s="65"/>
    </row>
    <row r="129" spans="4:8">
      <c r="D129" s="65"/>
      <c r="E129" s="65"/>
      <c r="F129" s="65"/>
      <c r="G129" s="65"/>
      <c r="H129" s="65"/>
    </row>
    <row r="130" spans="4:8">
      <c r="D130" s="65"/>
      <c r="E130" s="65"/>
      <c r="F130" s="65"/>
      <c r="G130" s="65"/>
      <c r="H130" s="65"/>
    </row>
    <row r="131" spans="4:8">
      <c r="D131" s="65"/>
      <c r="E131" s="65"/>
      <c r="F131" s="65"/>
      <c r="G131" s="65"/>
      <c r="H131" s="65"/>
    </row>
    <row r="132" spans="4:8">
      <c r="D132" s="65"/>
      <c r="E132" s="65"/>
      <c r="F132" s="65"/>
      <c r="G132" s="65"/>
      <c r="H132" s="65"/>
    </row>
    <row r="133" spans="4:8">
      <c r="D133" s="65"/>
      <c r="E133" s="65"/>
      <c r="F133" s="65"/>
      <c r="G133" s="65"/>
      <c r="H133" s="65"/>
    </row>
    <row r="134" spans="4:8">
      <c r="D134" s="65"/>
      <c r="E134" s="65"/>
      <c r="F134" s="65"/>
      <c r="G134" s="65"/>
      <c r="H134" s="65"/>
    </row>
    <row r="135" spans="4:8">
      <c r="D135" s="65"/>
      <c r="E135" s="65"/>
      <c r="F135" s="65"/>
      <c r="G135" s="65"/>
      <c r="H135" s="65"/>
    </row>
    <row r="136" spans="4:8">
      <c r="D136" s="65"/>
      <c r="E136" s="65"/>
      <c r="F136" s="65"/>
      <c r="G136" s="65"/>
      <c r="H136" s="65"/>
    </row>
    <row r="137" spans="4:8">
      <c r="D137" s="65"/>
      <c r="E137" s="65"/>
      <c r="F137" s="65"/>
      <c r="G137" s="65"/>
      <c r="H137" s="65"/>
    </row>
  </sheetData>
  <sheetProtection algorithmName="SHA-512" hashValue="MHx6NprWch4l6HBypNGz/8mt9k+C3mVVH/5da5OfIGgLOBBuEhJ5TFmUaZ0tfxJt1jLEMnnVb3r95STrkkob0A==" saltValue="z64mkLvBhaMpBnxhRZhd7Q==" spinCount="100000" sheet="1" objects="1" scenarios="1" selectLockedCells="1"/>
  <mergeCells count="11">
    <mergeCell ref="B32:H32"/>
    <mergeCell ref="A1:I1"/>
    <mergeCell ref="B20:H20"/>
    <mergeCell ref="B23:H23"/>
    <mergeCell ref="B26:H26"/>
    <mergeCell ref="B29:H29"/>
    <mergeCell ref="B5:H5"/>
    <mergeCell ref="B8:H8"/>
    <mergeCell ref="B11:H11"/>
    <mergeCell ref="B17:H17"/>
    <mergeCell ref="B14:H14"/>
  </mergeCells>
  <pageMargins left="0.78740157480314965" right="0.70866141732283472" top="0.98425196850393704" bottom="0.78740157480314965" header="0.43307086614173229" footer="0.31496062992125984"/>
  <pageSetup paperSize="9" scale="72" fitToHeight="0" orientation="portrait" r:id="rId1"/>
  <headerFooter>
    <oddHeader>&amp;LPROGRAMI BUXHETOR AFATMESËM&amp;C&amp;8 28 Shkurt 2019&amp;R&amp;A</oddHeader>
    <oddFooter>&amp;L&amp;8Copyright for Albania: Ministry of Finance and Economy / Local Finance Directory&amp;R1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H80"/>
  <sheetViews>
    <sheetView zoomScaleNormal="100" workbookViewId="0">
      <selection activeCell="B29" sqref="B29"/>
    </sheetView>
  </sheetViews>
  <sheetFormatPr defaultRowHeight="15"/>
  <cols>
    <col min="1" max="1" width="14.85546875" style="67" bestFit="1" customWidth="1"/>
    <col min="2" max="2" width="61.42578125" style="67" customWidth="1"/>
    <col min="3" max="8" width="10.140625" style="67" customWidth="1"/>
  </cols>
  <sheetData>
    <row r="1" spans="1:8" ht="21">
      <c r="A1" s="549" t="e">
        <f>#REF!</f>
        <v>#REF!</v>
      </c>
      <c r="B1" s="550"/>
      <c r="C1" s="550"/>
      <c r="D1" s="550"/>
      <c r="E1" s="550"/>
      <c r="F1" s="550"/>
      <c r="G1" s="550"/>
      <c r="H1" s="551"/>
    </row>
    <row r="2" spans="1:8">
      <c r="A2" s="731"/>
      <c r="B2" s="731"/>
      <c r="C2" s="733"/>
      <c r="D2" s="733"/>
      <c r="E2" s="733"/>
      <c r="F2" s="733"/>
      <c r="G2" s="733"/>
      <c r="H2" s="733"/>
    </row>
    <row r="3" spans="1:8">
      <c r="A3" s="732"/>
      <c r="B3" s="732"/>
      <c r="C3" s="447">
        <f>'(C1b)Shpenzimet vitet e kaluar '!D5</f>
        <v>2018</v>
      </c>
      <c r="D3" s="447">
        <f>'(C1b)Shpenzimet vitet e kaluar '!E5</f>
        <v>2019</v>
      </c>
      <c r="E3" s="447">
        <f>'(C1b)Shpenzimet vitet e kaluar '!F5</f>
        <v>2020</v>
      </c>
      <c r="F3" s="448">
        <f>'(A1) Titulli'!B42</f>
        <v>2021</v>
      </c>
      <c r="G3" s="448">
        <f>'(A1) Titulli'!B43</f>
        <v>2022</v>
      </c>
      <c r="H3" s="448">
        <f>'(A1) Titulli'!B44</f>
        <v>2023</v>
      </c>
    </row>
    <row r="4" spans="1:8">
      <c r="A4" s="479" t="e">
        <f>#REF!</f>
        <v>#REF!</v>
      </c>
      <c r="B4" s="480" t="e">
        <f>#REF!</f>
        <v>#REF!</v>
      </c>
      <c r="C4" s="481">
        <f>'(C1b)Shpenzimet vitet e kaluar '!D15</f>
        <v>63988</v>
      </c>
      <c r="D4" s="481">
        <f>'(C1b)Shpenzimet vitet e kaluar '!E15</f>
        <v>52282</v>
      </c>
      <c r="E4" s="481">
        <f>'(C1b)Shpenzimet vitet e kaluar '!F15</f>
        <v>2327</v>
      </c>
      <c r="F4" s="482" t="e">
        <f>#REF!</f>
        <v>#REF!</v>
      </c>
      <c r="G4" s="483" t="e">
        <f>#REF!</f>
        <v>#REF!</v>
      </c>
      <c r="H4" s="483" t="e">
        <f>#REF!</f>
        <v>#REF!</v>
      </c>
    </row>
    <row r="5" spans="1:8">
      <c r="A5" s="444" t="e">
        <f>#REF!</f>
        <v>#REF!</v>
      </c>
      <c r="B5" s="66" t="e">
        <f>#REF!</f>
        <v>#REF!</v>
      </c>
      <c r="C5" s="306">
        <f>'(C1b)Shpenzimet vitet e kaluar '!D9</f>
        <v>63988</v>
      </c>
      <c r="D5" s="306">
        <f>'(C1b)Shpenzimet vitet e kaluar '!E9</f>
        <v>52282</v>
      </c>
      <c r="E5" s="306">
        <f>'(C1b)Shpenzimet vitet e kaluar '!F9</f>
        <v>2327</v>
      </c>
      <c r="F5" s="58" t="e">
        <f>#REF!</f>
        <v>#REF!</v>
      </c>
      <c r="G5" s="299" t="e">
        <f>#REF!</f>
        <v>#REF!</v>
      </c>
      <c r="H5" s="299" t="e">
        <f>#REF!</f>
        <v>#REF!</v>
      </c>
    </row>
    <row r="6" spans="1:8">
      <c r="A6" s="444" t="e">
        <f>#REF!</f>
        <v>#REF!</v>
      </c>
      <c r="B6" s="66" t="e">
        <f>#REF!</f>
        <v>#REF!</v>
      </c>
      <c r="C6" s="306">
        <f>'(C1b)Shpenzimet vitet e kaluar '!D10</f>
        <v>0</v>
      </c>
      <c r="D6" s="306">
        <f>'(C1b)Shpenzimet vitet e kaluar '!E10</f>
        <v>0</v>
      </c>
      <c r="E6" s="306">
        <f>'(C1b)Shpenzimet vitet e kaluar '!F10</f>
        <v>0</v>
      </c>
      <c r="F6" s="58" t="e">
        <f>#REF!</f>
        <v>#REF!</v>
      </c>
      <c r="G6" s="299" t="e">
        <f>#REF!</f>
        <v>#REF!</v>
      </c>
      <c r="H6" s="299" t="e">
        <f>#REF!</f>
        <v>#REF!</v>
      </c>
    </row>
    <row r="7" spans="1:8">
      <c r="A7" s="444" t="e">
        <f>#REF!</f>
        <v>#REF!</v>
      </c>
      <c r="B7" s="66" t="e">
        <f>#REF!</f>
        <v>#REF!</v>
      </c>
      <c r="C7" s="306">
        <f>'(C1b)Shpenzimet vitet e kaluar '!D12</f>
        <v>0</v>
      </c>
      <c r="D7" s="306">
        <f>'(C1b)Shpenzimet vitet e kaluar '!E12</f>
        <v>0</v>
      </c>
      <c r="E7" s="306">
        <f>'(C1b)Shpenzimet vitet e kaluar '!F12</f>
        <v>0</v>
      </c>
      <c r="F7" s="58" t="e">
        <f>#REF!</f>
        <v>#REF!</v>
      </c>
      <c r="G7" s="299" t="e">
        <f>#REF!</f>
        <v>#REF!</v>
      </c>
      <c r="H7" s="299" t="e">
        <f>#REF!</f>
        <v>#REF!</v>
      </c>
    </row>
    <row r="8" spans="1:8">
      <c r="A8" s="479" t="e">
        <f>#REF!</f>
        <v>#REF!</v>
      </c>
      <c r="B8" s="480" t="e">
        <f>#REF!</f>
        <v>#REF!</v>
      </c>
      <c r="C8" s="481">
        <f>'(C1b)Shpenzimet vitet e kaluar '!D22</f>
        <v>0</v>
      </c>
      <c r="D8" s="481">
        <f>'(C1b)Shpenzimet vitet e kaluar '!E22</f>
        <v>0</v>
      </c>
      <c r="E8" s="481">
        <f>'(C1b)Shpenzimet vitet e kaluar '!F22</f>
        <v>0</v>
      </c>
      <c r="F8" s="482" t="e">
        <f>#REF!</f>
        <v>#REF!</v>
      </c>
      <c r="G8" s="483" t="e">
        <f>#REF!</f>
        <v>#REF!</v>
      </c>
      <c r="H8" s="483" t="e">
        <f>#REF!</f>
        <v>#REF!</v>
      </c>
    </row>
    <row r="9" spans="1:8" hidden="1">
      <c r="A9" s="444" t="e">
        <f>#REF!</f>
        <v>#REF!</v>
      </c>
      <c r="B9" s="66" t="e">
        <f>#REF!</f>
        <v>#REF!</v>
      </c>
      <c r="C9" s="306">
        <f>'(C1b)Shpenzimet vitet e kaluar '!D17</f>
        <v>0</v>
      </c>
      <c r="D9" s="306">
        <f>'(C1b)Shpenzimet vitet e kaluar '!E17</f>
        <v>0</v>
      </c>
      <c r="E9" s="306">
        <f>'(C1b)Shpenzimet vitet e kaluar '!F17</f>
        <v>0</v>
      </c>
      <c r="F9" s="58" t="e">
        <f>#REF!</f>
        <v>#REF!</v>
      </c>
      <c r="G9" s="299" t="e">
        <f>#REF!</f>
        <v>#REF!</v>
      </c>
      <c r="H9" s="299" t="e">
        <f>#REF!</f>
        <v>#REF!</v>
      </c>
    </row>
    <row r="10" spans="1:8" hidden="1">
      <c r="A10" s="444" t="e">
        <f>#REF!</f>
        <v>#REF!</v>
      </c>
      <c r="B10" s="66" t="e">
        <f>#REF!</f>
        <v>#REF!</v>
      </c>
      <c r="C10" s="306">
        <f>'(C1b)Shpenzimet vitet e kaluar '!D19</f>
        <v>0</v>
      </c>
      <c r="D10" s="306">
        <f>'(C1b)Shpenzimet vitet e kaluar '!E19</f>
        <v>0</v>
      </c>
      <c r="E10" s="306">
        <f>'(C1b)Shpenzimet vitet e kaluar '!F19</f>
        <v>0</v>
      </c>
      <c r="F10" s="58" t="e">
        <f>#REF!</f>
        <v>#REF!</v>
      </c>
      <c r="G10" s="299" t="e">
        <f>#REF!</f>
        <v>#REF!</v>
      </c>
      <c r="H10" s="299" t="e">
        <f>#REF!</f>
        <v>#REF!</v>
      </c>
    </row>
    <row r="11" spans="1:8">
      <c r="A11" s="444" t="e">
        <f>#REF!</f>
        <v>#REF!</v>
      </c>
      <c r="B11" s="66" t="e">
        <f>#REF!</f>
        <v>#REF!</v>
      </c>
      <c r="C11" s="306">
        <f>'(C1b)Shpenzimet vitet e kaluar '!D20</f>
        <v>0</v>
      </c>
      <c r="D11" s="306">
        <f>'(C1b)Shpenzimet vitet e kaluar '!E20</f>
        <v>0</v>
      </c>
      <c r="E11" s="306">
        <f>'(C1b)Shpenzimet vitet e kaluar '!F20</f>
        <v>0</v>
      </c>
      <c r="F11" s="58" t="e">
        <f>#REF!</f>
        <v>#REF!</v>
      </c>
      <c r="G11" s="299" t="e">
        <f>#REF!</f>
        <v>#REF!</v>
      </c>
      <c r="H11" s="299" t="e">
        <f>#REF!</f>
        <v>#REF!</v>
      </c>
    </row>
    <row r="12" spans="1:8">
      <c r="A12" s="479" t="e">
        <f>#REF!</f>
        <v>#REF!</v>
      </c>
      <c r="B12" s="480" t="e">
        <f>#REF!</f>
        <v>#REF!</v>
      </c>
      <c r="C12" s="481">
        <f>'(C1b)Shpenzimet vitet e kaluar '!D28</f>
        <v>0</v>
      </c>
      <c r="D12" s="481">
        <f>'(C1b)Shpenzimet vitet e kaluar '!E28</f>
        <v>0</v>
      </c>
      <c r="E12" s="481">
        <f>'(C1b)Shpenzimet vitet e kaluar '!F28</f>
        <v>0</v>
      </c>
      <c r="F12" s="482" t="e">
        <f>#REF!</f>
        <v>#REF!</v>
      </c>
      <c r="G12" s="483" t="e">
        <f>#REF!</f>
        <v>#REF!</v>
      </c>
      <c r="H12" s="483" t="e">
        <f>#REF!</f>
        <v>#REF!</v>
      </c>
    </row>
    <row r="13" spans="1:8">
      <c r="A13" s="444" t="e">
        <f>#REF!</f>
        <v>#REF!</v>
      </c>
      <c r="B13" s="66" t="e">
        <f>#REF!</f>
        <v>#REF!</v>
      </c>
      <c r="C13" s="306">
        <f>'(C1b)Shpenzimet vitet e kaluar '!D25</f>
        <v>0</v>
      </c>
      <c r="D13" s="306">
        <f>'(C1b)Shpenzimet vitet e kaluar '!E25</f>
        <v>0</v>
      </c>
      <c r="E13" s="306">
        <f>'(C1b)Shpenzimet vitet e kaluar '!F25</f>
        <v>0</v>
      </c>
      <c r="F13" s="58" t="e">
        <f>#REF!</f>
        <v>#REF!</v>
      </c>
      <c r="G13" s="299" t="e">
        <f>#REF!</f>
        <v>#REF!</v>
      </c>
      <c r="H13" s="299" t="e">
        <f>#REF!</f>
        <v>#REF!</v>
      </c>
    </row>
    <row r="14" spans="1:8">
      <c r="A14" s="479" t="e">
        <f>#REF!</f>
        <v>#REF!</v>
      </c>
      <c r="B14" s="480" t="e">
        <f>#REF!</f>
        <v>#REF!</v>
      </c>
      <c r="C14" s="481">
        <f>'(C1b)Shpenzimet vitet e kaluar '!D33</f>
        <v>120</v>
      </c>
      <c r="D14" s="481">
        <f>'(C1b)Shpenzimet vitet e kaluar '!E33</f>
        <v>0</v>
      </c>
      <c r="E14" s="481">
        <f>'(C1b)Shpenzimet vitet e kaluar '!F33</f>
        <v>0</v>
      </c>
      <c r="F14" s="482" t="e">
        <f>#REF!</f>
        <v>#REF!</v>
      </c>
      <c r="G14" s="483" t="e">
        <f>#REF!</f>
        <v>#REF!</v>
      </c>
      <c r="H14" s="483" t="e">
        <f>#REF!</f>
        <v>#REF!</v>
      </c>
    </row>
    <row r="15" spans="1:8">
      <c r="A15" s="444" t="e">
        <f>#REF!</f>
        <v>#REF!</v>
      </c>
      <c r="B15" s="66" t="e">
        <f>#REF!</f>
        <v>#REF!</v>
      </c>
      <c r="C15" s="306">
        <f>'(C1b)Shpenzimet vitet e kaluar '!D30</f>
        <v>120</v>
      </c>
      <c r="D15" s="306">
        <f>'(C1b)Shpenzimet vitet e kaluar '!E30</f>
        <v>0</v>
      </c>
      <c r="E15" s="306">
        <f>'(C1b)Shpenzimet vitet e kaluar '!F30</f>
        <v>0</v>
      </c>
      <c r="F15" s="58" t="e">
        <f>#REF!</f>
        <v>#REF!</v>
      </c>
      <c r="G15" s="299" t="e">
        <f>#REF!</f>
        <v>#REF!</v>
      </c>
      <c r="H15" s="299" t="e">
        <f>#REF!</f>
        <v>#REF!</v>
      </c>
    </row>
    <row r="16" spans="1:8">
      <c r="A16" s="479" t="e">
        <f>#REF!</f>
        <v>#REF!</v>
      </c>
      <c r="B16" s="480" t="e">
        <f>#REF!</f>
        <v>#REF!</v>
      </c>
      <c r="C16" s="481">
        <f>'(C1b)Shpenzimet vitet e kaluar '!D38</f>
        <v>0</v>
      </c>
      <c r="D16" s="481">
        <f>'(C1b)Shpenzimet vitet e kaluar '!E38</f>
        <v>0</v>
      </c>
      <c r="E16" s="481">
        <f>'(C1b)Shpenzimet vitet e kaluar '!F38</f>
        <v>0</v>
      </c>
      <c r="F16" s="482" t="e">
        <f>#REF!</f>
        <v>#REF!</v>
      </c>
      <c r="G16" s="483" t="e">
        <f>#REF!</f>
        <v>#REF!</v>
      </c>
      <c r="H16" s="483" t="e">
        <f>#REF!</f>
        <v>#REF!</v>
      </c>
    </row>
    <row r="17" spans="1:8">
      <c r="A17" s="444" t="e">
        <f>#REF!</f>
        <v>#REF!</v>
      </c>
      <c r="B17" s="66" t="e">
        <f>#REF!</f>
        <v>#REF!</v>
      </c>
      <c r="C17" s="306">
        <f>'(C1b)Shpenzimet vitet e kaluar '!D35</f>
        <v>0</v>
      </c>
      <c r="D17" s="306">
        <f>'(C1b)Shpenzimet vitet e kaluar '!E35</f>
        <v>0</v>
      </c>
      <c r="E17" s="306">
        <f>'(C1b)Shpenzimet vitet e kaluar '!F35</f>
        <v>0</v>
      </c>
      <c r="F17" s="58" t="e">
        <f>#REF!</f>
        <v>#REF!</v>
      </c>
      <c r="G17" s="299" t="e">
        <f>#REF!</f>
        <v>#REF!</v>
      </c>
      <c r="H17" s="299" t="e">
        <f>#REF!</f>
        <v>#REF!</v>
      </c>
    </row>
    <row r="18" spans="1:8">
      <c r="A18" s="479" t="e">
        <f>#REF!</f>
        <v>#REF!</v>
      </c>
      <c r="B18" s="480" t="e">
        <f>#REF!</f>
        <v>#REF!</v>
      </c>
      <c r="C18" s="481">
        <f>'(C1b)Shpenzimet vitet e kaluar '!D46</f>
        <v>0</v>
      </c>
      <c r="D18" s="481">
        <f>'(C1b)Shpenzimet vitet e kaluar '!E46</f>
        <v>0</v>
      </c>
      <c r="E18" s="481">
        <f>'(C1b)Shpenzimet vitet e kaluar '!F46</f>
        <v>0</v>
      </c>
      <c r="F18" s="482" t="e">
        <f>#REF!</f>
        <v>#REF!</v>
      </c>
      <c r="G18" s="483" t="e">
        <f>#REF!</f>
        <v>#REF!</v>
      </c>
      <c r="H18" s="483" t="e">
        <f>#REF!</f>
        <v>#REF!</v>
      </c>
    </row>
    <row r="19" spans="1:8" hidden="1">
      <c r="A19" s="444" t="e">
        <f>#REF!</f>
        <v>#REF!</v>
      </c>
      <c r="B19" s="66" t="e">
        <f>#REF!</f>
        <v>#REF!</v>
      </c>
      <c r="C19" s="306">
        <f>'(C1b)Shpenzimet vitet e kaluar '!D41</f>
        <v>0</v>
      </c>
      <c r="D19" s="306">
        <f>'(C1b)Shpenzimet vitet e kaluar '!E41</f>
        <v>0</v>
      </c>
      <c r="E19" s="306">
        <f>'(C1b)Shpenzimet vitet e kaluar '!F41</f>
        <v>0</v>
      </c>
      <c r="F19" s="58" t="e">
        <f>#REF!</f>
        <v>#REF!</v>
      </c>
      <c r="G19" s="299" t="e">
        <f>#REF!</f>
        <v>#REF!</v>
      </c>
      <c r="H19" s="299" t="e">
        <f>#REF!</f>
        <v>#REF!</v>
      </c>
    </row>
    <row r="20" spans="1:8">
      <c r="A20" s="444" t="e">
        <f>#REF!</f>
        <v>#REF!</v>
      </c>
      <c r="B20" s="66" t="e">
        <f>#REF!</f>
        <v>#REF!</v>
      </c>
      <c r="C20" s="306">
        <f>'(C1b)Shpenzimet vitet e kaluar '!D42</f>
        <v>0</v>
      </c>
      <c r="D20" s="306">
        <f>'(C1b)Shpenzimet vitet e kaluar '!E42</f>
        <v>0</v>
      </c>
      <c r="E20" s="306">
        <f>'(C1b)Shpenzimet vitet e kaluar '!F42</f>
        <v>0</v>
      </c>
      <c r="F20" s="58" t="e">
        <f>#REF!</f>
        <v>#REF!</v>
      </c>
      <c r="G20" s="299" t="e">
        <f>#REF!</f>
        <v>#REF!</v>
      </c>
      <c r="H20" s="299" t="e">
        <f>#REF!</f>
        <v>#REF!</v>
      </c>
    </row>
    <row r="21" spans="1:8" ht="15" hidden="1" customHeight="1">
      <c r="A21" s="444" t="e">
        <f>#REF!</f>
        <v>#REF!</v>
      </c>
      <c r="B21" s="66" t="e">
        <f>#REF!</f>
        <v>#REF!</v>
      </c>
      <c r="C21" s="306">
        <f>'(C1b)Shpenzimet vitet e kaluar '!D44</f>
        <v>0</v>
      </c>
      <c r="D21" s="306">
        <f>'(C1b)Shpenzimet vitet e kaluar '!E44</f>
        <v>0</v>
      </c>
      <c r="E21" s="306">
        <f>'(C1b)Shpenzimet vitet e kaluar '!F44</f>
        <v>0</v>
      </c>
      <c r="F21" s="58" t="e">
        <f>#REF!</f>
        <v>#REF!</v>
      </c>
      <c r="G21" s="299" t="e">
        <f>#REF!</f>
        <v>#REF!</v>
      </c>
      <c r="H21" s="299" t="e">
        <f>#REF!</f>
        <v>#REF!</v>
      </c>
    </row>
    <row r="22" spans="1:8">
      <c r="A22" s="444" t="e">
        <f>#REF!</f>
        <v>#REF!</v>
      </c>
      <c r="B22" s="66" t="e">
        <f>#REF!</f>
        <v>#REF!</v>
      </c>
      <c r="C22" s="306">
        <f>'(C1b)Shpenzimet vitet e kaluar '!D45</f>
        <v>0</v>
      </c>
      <c r="D22" s="306">
        <f>'(C1b)Shpenzimet vitet e kaluar '!E45</f>
        <v>0</v>
      </c>
      <c r="E22" s="306">
        <f>'(C1b)Shpenzimet vitet e kaluar '!F45</f>
        <v>0</v>
      </c>
      <c r="F22" s="58" t="e">
        <f>#REF!</f>
        <v>#REF!</v>
      </c>
      <c r="G22" s="299" t="e">
        <f>#REF!</f>
        <v>#REF!</v>
      </c>
      <c r="H22" s="299" t="e">
        <f>#REF!</f>
        <v>#REF!</v>
      </c>
    </row>
    <row r="23" spans="1:8">
      <c r="A23" s="479" t="e">
        <f>#REF!</f>
        <v>#REF!</v>
      </c>
      <c r="B23" s="480" t="e">
        <f>#REF!</f>
        <v>#REF!</v>
      </c>
      <c r="C23" s="481">
        <f>'(C1b)Shpenzimet vitet e kaluar '!D54</f>
        <v>13494</v>
      </c>
      <c r="D23" s="481">
        <f>'(C1b)Shpenzimet vitet e kaluar '!E54</f>
        <v>0</v>
      </c>
      <c r="E23" s="481">
        <f>'(C1b)Shpenzimet vitet e kaluar '!F54</f>
        <v>0</v>
      </c>
      <c r="F23" s="482" t="e">
        <f>#REF!</f>
        <v>#REF!</v>
      </c>
      <c r="G23" s="483" t="e">
        <f>#REF!</f>
        <v>#REF!</v>
      </c>
      <c r="H23" s="483" t="e">
        <f>#REF!</f>
        <v>#REF!</v>
      </c>
    </row>
    <row r="24" spans="1:8">
      <c r="A24" s="444" t="e">
        <f>#REF!</f>
        <v>#REF!</v>
      </c>
      <c r="B24" s="66" t="e">
        <f>#REF!</f>
        <v>#REF!</v>
      </c>
      <c r="C24" s="306">
        <f>'(C1b)Shpenzimet vitet e kaluar '!D48</f>
        <v>0</v>
      </c>
      <c r="D24" s="306">
        <f>'(C1b)Shpenzimet vitet e kaluar '!E48</f>
        <v>0</v>
      </c>
      <c r="E24" s="306">
        <f>'(C1b)Shpenzimet vitet e kaluar '!F48</f>
        <v>0</v>
      </c>
      <c r="F24" s="58" t="e">
        <f>#REF!</f>
        <v>#REF!</v>
      </c>
      <c r="G24" s="299" t="e">
        <f>#REF!</f>
        <v>#REF!</v>
      </c>
      <c r="H24" s="299" t="e">
        <f>#REF!</f>
        <v>#REF!</v>
      </c>
    </row>
    <row r="25" spans="1:8" hidden="1">
      <c r="A25" s="444" t="e">
        <f>#REF!</f>
        <v>#REF!</v>
      </c>
      <c r="B25" s="66" t="e">
        <f>#REF!</f>
        <v>#REF!</v>
      </c>
      <c r="C25" s="306">
        <f>'(C1b)Shpenzimet vitet e kaluar '!D50</f>
        <v>0</v>
      </c>
      <c r="D25" s="306">
        <f>'(C1b)Shpenzimet vitet e kaluar '!E50</f>
        <v>0</v>
      </c>
      <c r="E25" s="306">
        <f>'(C1b)Shpenzimet vitet e kaluar '!F50</f>
        <v>0</v>
      </c>
      <c r="F25" s="58" t="e">
        <f>#REF!</f>
        <v>#REF!</v>
      </c>
      <c r="G25" s="299" t="e">
        <f>#REF!</f>
        <v>#REF!</v>
      </c>
      <c r="H25" s="299" t="e">
        <f>#REF!</f>
        <v>#REF!</v>
      </c>
    </row>
    <row r="26" spans="1:8">
      <c r="A26" s="444" t="e">
        <f>#REF!</f>
        <v>#REF!</v>
      </c>
      <c r="B26" s="66" t="e">
        <f>#REF!</f>
        <v>#REF!</v>
      </c>
      <c r="C26" s="306">
        <f>'(C1b)Shpenzimet vitet e kaluar '!D51</f>
        <v>13494</v>
      </c>
      <c r="D26" s="306">
        <f>'(C1b)Shpenzimet vitet e kaluar '!E51</f>
        <v>0</v>
      </c>
      <c r="E26" s="306">
        <f>'(C1b)Shpenzimet vitet e kaluar '!F51</f>
        <v>0</v>
      </c>
      <c r="F26" s="58" t="e">
        <f>#REF!</f>
        <v>#REF!</v>
      </c>
      <c r="G26" s="299" t="e">
        <f>#REF!</f>
        <v>#REF!</v>
      </c>
      <c r="H26" s="299" t="e">
        <f>#REF!</f>
        <v>#REF!</v>
      </c>
    </row>
    <row r="27" spans="1:8">
      <c r="A27" s="444" t="e">
        <f>#REF!</f>
        <v>#REF!</v>
      </c>
      <c r="B27" s="66" t="e">
        <f>#REF!</f>
        <v>#REF!</v>
      </c>
      <c r="C27" s="306">
        <f>'(C1b)Shpenzimet vitet e kaluar '!D52</f>
        <v>0</v>
      </c>
      <c r="D27" s="306">
        <f>'(C1b)Shpenzimet vitet e kaluar '!E52</f>
        <v>0</v>
      </c>
      <c r="E27" s="306">
        <f>'(C1b)Shpenzimet vitet e kaluar '!F52</f>
        <v>0</v>
      </c>
      <c r="F27" s="58" t="e">
        <f>#REF!</f>
        <v>#REF!</v>
      </c>
      <c r="G27" s="299" t="e">
        <f>#REF!</f>
        <v>#REF!</v>
      </c>
      <c r="H27" s="299" t="e">
        <f>#REF!</f>
        <v>#REF!</v>
      </c>
    </row>
    <row r="28" spans="1:8">
      <c r="A28" s="479" t="e">
        <f>#REF!</f>
        <v>#REF!</v>
      </c>
      <c r="B28" s="480" t="e">
        <f>#REF!</f>
        <v>#REF!</v>
      </c>
      <c r="C28" s="481">
        <f>'(C1b)Shpenzimet vitet e kaluar '!D60</f>
        <v>34956</v>
      </c>
      <c r="D28" s="481">
        <f>'(C1b)Shpenzimet vitet e kaluar '!E60</f>
        <v>35243</v>
      </c>
      <c r="E28" s="481">
        <f>'(C1b)Shpenzimet vitet e kaluar '!F60</f>
        <v>11100</v>
      </c>
      <c r="F28" s="482" t="e">
        <f>#REF!</f>
        <v>#REF!</v>
      </c>
      <c r="G28" s="483" t="e">
        <f>#REF!</f>
        <v>#REF!</v>
      </c>
      <c r="H28" s="483" t="e">
        <f>#REF!</f>
        <v>#REF!</v>
      </c>
    </row>
    <row r="29" spans="1:8">
      <c r="A29" s="444" t="e">
        <f>#REF!</f>
        <v>#REF!</v>
      </c>
      <c r="B29" s="66" t="e">
        <f>#REF!</f>
        <v>#REF!</v>
      </c>
      <c r="C29" s="306">
        <f>'(C1b)Shpenzimet vitet e kaluar '!D56</f>
        <v>34956</v>
      </c>
      <c r="D29" s="306">
        <f>'(C1b)Shpenzimet vitet e kaluar '!E56</f>
        <v>35243</v>
      </c>
      <c r="E29" s="306">
        <f>'(C1b)Shpenzimet vitet e kaluar '!F56</f>
        <v>11100</v>
      </c>
      <c r="F29" s="58" t="e">
        <f>#REF!</f>
        <v>#REF!</v>
      </c>
      <c r="G29" s="299" t="e">
        <f>#REF!</f>
        <v>#REF!</v>
      </c>
      <c r="H29" s="299" t="e">
        <f>#REF!</f>
        <v>#REF!</v>
      </c>
    </row>
    <row r="30" spans="1:8" hidden="1">
      <c r="A30" s="444" t="e">
        <f>#REF!</f>
        <v>#REF!</v>
      </c>
      <c r="B30" s="66" t="e">
        <f>#REF!</f>
        <v>#REF!</v>
      </c>
      <c r="C30" s="306">
        <f>'(C1b)Shpenzimet vitet e kaluar '!D57</f>
        <v>0</v>
      </c>
      <c r="D30" s="306">
        <f>'(C1b)Shpenzimet vitet e kaluar '!E57</f>
        <v>0</v>
      </c>
      <c r="E30" s="306">
        <f>'(C1b)Shpenzimet vitet e kaluar '!F57</f>
        <v>0</v>
      </c>
      <c r="F30" s="58" t="e">
        <f>#REF!</f>
        <v>#REF!</v>
      </c>
      <c r="G30" s="299" t="e">
        <f>#REF!</f>
        <v>#REF!</v>
      </c>
      <c r="H30" s="299" t="e">
        <f>#REF!</f>
        <v>#REF!</v>
      </c>
    </row>
    <row r="31" spans="1:8">
      <c r="A31" s="444" t="e">
        <f>#REF!</f>
        <v>#REF!</v>
      </c>
      <c r="B31" s="66" t="e">
        <f>#REF!</f>
        <v>#REF!</v>
      </c>
      <c r="C31" s="306">
        <f>'(C1b)Shpenzimet vitet e kaluar '!D58</f>
        <v>0</v>
      </c>
      <c r="D31" s="306">
        <f>'(C1b)Shpenzimet vitet e kaluar '!E58</f>
        <v>0</v>
      </c>
      <c r="E31" s="306">
        <f>'(C1b)Shpenzimet vitet e kaluar '!F58</f>
        <v>0</v>
      </c>
      <c r="F31" s="58" t="e">
        <f>#REF!</f>
        <v>#REF!</v>
      </c>
      <c r="G31" s="299" t="e">
        <f>#REF!</f>
        <v>#REF!</v>
      </c>
      <c r="H31" s="299" t="e">
        <f>#REF!</f>
        <v>#REF!</v>
      </c>
    </row>
    <row r="32" spans="1:8">
      <c r="A32" s="479" t="e">
        <f>#REF!</f>
        <v>#REF!</v>
      </c>
      <c r="B32" s="480" t="e">
        <f>#REF!</f>
        <v>#REF!</v>
      </c>
      <c r="C32" s="481">
        <f>'(C1b)Shpenzimet vitet e kaluar '!D66</f>
        <v>0</v>
      </c>
      <c r="D32" s="481">
        <f>'(C1b)Shpenzimet vitet e kaluar '!E66</f>
        <v>0</v>
      </c>
      <c r="E32" s="481">
        <f>'(C1b)Shpenzimet vitet e kaluar '!F66</f>
        <v>0</v>
      </c>
      <c r="F32" s="482" t="e">
        <f>#REF!</f>
        <v>#REF!</v>
      </c>
      <c r="G32" s="483" t="e">
        <f>#REF!</f>
        <v>#REF!</v>
      </c>
      <c r="H32" s="483" t="e">
        <f>#REF!</f>
        <v>#REF!</v>
      </c>
    </row>
    <row r="33" spans="1:8">
      <c r="A33" s="444" t="e">
        <f>#REF!</f>
        <v>#REF!</v>
      </c>
      <c r="B33" s="66" t="e">
        <f>#REF!</f>
        <v>#REF!</v>
      </c>
      <c r="C33" s="306">
        <f>'(C1b)Shpenzimet vitet e kaluar '!D62</f>
        <v>0</v>
      </c>
      <c r="D33" s="306">
        <f>'(C1b)Shpenzimet vitet e kaluar '!E62</f>
        <v>0</v>
      </c>
      <c r="E33" s="306">
        <f>'(C1b)Shpenzimet vitet e kaluar '!F62</f>
        <v>0</v>
      </c>
      <c r="F33" s="58" t="e">
        <f>#REF!</f>
        <v>#REF!</v>
      </c>
      <c r="G33" s="299" t="e">
        <f>#REF!</f>
        <v>#REF!</v>
      </c>
      <c r="H33" s="299" t="e">
        <f>#REF!</f>
        <v>#REF!</v>
      </c>
    </row>
    <row r="34" spans="1:8">
      <c r="A34" s="444" t="e">
        <f>#REF!</f>
        <v>#REF!</v>
      </c>
      <c r="B34" s="66" t="e">
        <f>#REF!</f>
        <v>#REF!</v>
      </c>
      <c r="C34" s="306">
        <f>'(C1b)Shpenzimet vitet e kaluar '!D63</f>
        <v>0</v>
      </c>
      <c r="D34" s="306">
        <f>'(C1b)Shpenzimet vitet e kaluar '!E63</f>
        <v>0</v>
      </c>
      <c r="E34" s="306">
        <f>'(C1b)Shpenzimet vitet e kaluar '!F63</f>
        <v>0</v>
      </c>
      <c r="F34" s="58" t="e">
        <f>#REF!</f>
        <v>#REF!</v>
      </c>
      <c r="G34" s="299" t="e">
        <f>#REF!</f>
        <v>#REF!</v>
      </c>
      <c r="H34" s="299" t="e">
        <f>#REF!</f>
        <v>#REF!</v>
      </c>
    </row>
    <row r="35" spans="1:8">
      <c r="A35" s="479" t="e">
        <f>#REF!</f>
        <v>#REF!</v>
      </c>
      <c r="B35" s="480" t="e">
        <f>#REF!</f>
        <v>#REF!</v>
      </c>
      <c r="C35" s="481">
        <f>'(C1b)Shpenzimet vitet e kaluar '!D72</f>
        <v>0</v>
      </c>
      <c r="D35" s="481">
        <f>'(C1b)Shpenzimet vitet e kaluar '!E72</f>
        <v>0</v>
      </c>
      <c r="E35" s="481">
        <f>'(C1b)Shpenzimet vitet e kaluar '!F72</f>
        <v>0</v>
      </c>
      <c r="F35" s="482" t="e">
        <f>#REF!</f>
        <v>#REF!</v>
      </c>
      <c r="G35" s="483" t="e">
        <f>#REF!</f>
        <v>#REF!</v>
      </c>
      <c r="H35" s="483" t="e">
        <f>#REF!</f>
        <v>#REF!</v>
      </c>
    </row>
    <row r="36" spans="1:8">
      <c r="A36" s="444" t="e">
        <f>#REF!</f>
        <v>#REF!</v>
      </c>
      <c r="B36" s="66" t="e">
        <f>#REF!</f>
        <v>#REF!</v>
      </c>
      <c r="C36" s="306">
        <f>'(C1b)Shpenzimet vitet e kaluar '!D69</f>
        <v>0</v>
      </c>
      <c r="D36" s="306">
        <f>'(C1b)Shpenzimet vitet e kaluar '!E69</f>
        <v>0</v>
      </c>
      <c r="E36" s="306">
        <f>'(C1b)Shpenzimet vitet e kaluar '!F69</f>
        <v>0</v>
      </c>
      <c r="F36" s="58" t="e">
        <f>#REF!</f>
        <v>#REF!</v>
      </c>
      <c r="G36" s="299" t="e">
        <f>#REF!</f>
        <v>#REF!</v>
      </c>
      <c r="H36" s="299" t="e">
        <f>#REF!</f>
        <v>#REF!</v>
      </c>
    </row>
    <row r="37" spans="1:8">
      <c r="A37" s="479" t="e">
        <f>#REF!</f>
        <v>#REF!</v>
      </c>
      <c r="B37" s="480" t="e">
        <f>#REF!</f>
        <v>#REF!</v>
      </c>
      <c r="C37" s="481">
        <f>'(C1b)Shpenzimet vitet e kaluar '!D77</f>
        <v>0</v>
      </c>
      <c r="D37" s="481">
        <f>'(C1b)Shpenzimet vitet e kaluar '!E77</f>
        <v>0</v>
      </c>
      <c r="E37" s="481">
        <f>'(C1b)Shpenzimet vitet e kaluar '!F77</f>
        <v>0</v>
      </c>
      <c r="F37" s="482" t="e">
        <f>#REF!</f>
        <v>#REF!</v>
      </c>
      <c r="G37" s="483" t="e">
        <f>#REF!</f>
        <v>#REF!</v>
      </c>
      <c r="H37" s="483" t="e">
        <f>#REF!</f>
        <v>#REF!</v>
      </c>
    </row>
    <row r="38" spans="1:8">
      <c r="A38" s="444" t="e">
        <f>#REF!</f>
        <v>#REF!</v>
      </c>
      <c r="B38" s="66" t="e">
        <f>#REF!</f>
        <v>#REF!</v>
      </c>
      <c r="C38" s="306">
        <f>'(C1b)Shpenzimet vitet e kaluar '!D74</f>
        <v>0</v>
      </c>
      <c r="D38" s="306">
        <f>'(C1b)Shpenzimet vitet e kaluar '!E74</f>
        <v>0</v>
      </c>
      <c r="E38" s="306">
        <f>'(C1b)Shpenzimet vitet e kaluar '!F74</f>
        <v>0</v>
      </c>
      <c r="F38" s="58" t="e">
        <f>#REF!</f>
        <v>#REF!</v>
      </c>
      <c r="G38" s="299" t="e">
        <f>#REF!</f>
        <v>#REF!</v>
      </c>
      <c r="H38" s="299" t="e">
        <f>#REF!</f>
        <v>#REF!</v>
      </c>
    </row>
    <row r="39" spans="1:8">
      <c r="A39" s="479" t="e">
        <f>#REF!</f>
        <v>#REF!</v>
      </c>
      <c r="B39" s="480" t="e">
        <f>#REF!</f>
        <v>#REF!</v>
      </c>
      <c r="C39" s="481">
        <f>'(C1b)Shpenzimet vitet e kaluar '!D82</f>
        <v>0</v>
      </c>
      <c r="D39" s="481">
        <f>'(C1b)Shpenzimet vitet e kaluar '!E82</f>
        <v>0</v>
      </c>
      <c r="E39" s="481">
        <f>'(C1b)Shpenzimet vitet e kaluar '!F82</f>
        <v>0</v>
      </c>
      <c r="F39" s="482" t="e">
        <f>#REF!</f>
        <v>#REF!</v>
      </c>
      <c r="G39" s="483" t="e">
        <f>#REF!</f>
        <v>#REF!</v>
      </c>
      <c r="H39" s="483" t="e">
        <f>#REF!</f>
        <v>#REF!</v>
      </c>
    </row>
    <row r="40" spans="1:8">
      <c r="A40" s="444" t="e">
        <f>#REF!</f>
        <v>#REF!</v>
      </c>
      <c r="B40" s="66" t="e">
        <f>#REF!</f>
        <v>#REF!</v>
      </c>
      <c r="C40" s="306">
        <f>'(C1b)Shpenzimet vitet e kaluar '!D79</f>
        <v>0</v>
      </c>
      <c r="D40" s="306">
        <f>'(C1b)Shpenzimet vitet e kaluar '!E79</f>
        <v>0</v>
      </c>
      <c r="E40" s="306">
        <f>'(C1b)Shpenzimet vitet e kaluar '!F79</f>
        <v>0</v>
      </c>
      <c r="F40" s="58" t="e">
        <f>#REF!</f>
        <v>#REF!</v>
      </c>
      <c r="G40" s="299" t="e">
        <f>#REF!</f>
        <v>#REF!</v>
      </c>
      <c r="H40" s="299" t="e">
        <f>#REF!</f>
        <v>#REF!</v>
      </c>
    </row>
    <row r="41" spans="1:8">
      <c r="A41" s="479" t="e">
        <f>#REF!</f>
        <v>#REF!</v>
      </c>
      <c r="B41" s="480" t="e">
        <f>#REF!</f>
        <v>#REF!</v>
      </c>
      <c r="C41" s="481">
        <f>'(C1b)Shpenzimet vitet e kaluar '!D87</f>
        <v>0</v>
      </c>
      <c r="D41" s="481">
        <f>'(C1b)Shpenzimet vitet e kaluar '!E87</f>
        <v>0</v>
      </c>
      <c r="E41" s="481">
        <f>'(C1b)Shpenzimet vitet e kaluar '!F87</f>
        <v>0</v>
      </c>
      <c r="F41" s="482" t="e">
        <f>#REF!</f>
        <v>#REF!</v>
      </c>
      <c r="G41" s="483" t="e">
        <f>#REF!</f>
        <v>#REF!</v>
      </c>
      <c r="H41" s="483" t="e">
        <f>#REF!</f>
        <v>#REF!</v>
      </c>
    </row>
    <row r="42" spans="1:8">
      <c r="A42" s="444" t="e">
        <f>#REF!</f>
        <v>#REF!</v>
      </c>
      <c r="B42" s="66" t="e">
        <f>#REF!</f>
        <v>#REF!</v>
      </c>
      <c r="C42" s="306">
        <f>'(C1b)Shpenzimet vitet e kaluar '!D84</f>
        <v>0</v>
      </c>
      <c r="D42" s="306">
        <f>'(C1b)Shpenzimet vitet e kaluar '!E84</f>
        <v>0</v>
      </c>
      <c r="E42" s="306">
        <f>'(C1b)Shpenzimet vitet e kaluar '!F84</f>
        <v>0</v>
      </c>
      <c r="F42" s="58" t="e">
        <f>#REF!</f>
        <v>#REF!</v>
      </c>
      <c r="G42" s="299" t="e">
        <f>#REF!</f>
        <v>#REF!</v>
      </c>
      <c r="H42" s="299" t="e">
        <f>#REF!</f>
        <v>#REF!</v>
      </c>
    </row>
    <row r="43" spans="1:8" hidden="1">
      <c r="A43" s="444" t="e">
        <f>#REF!</f>
        <v>#REF!</v>
      </c>
      <c r="B43" s="66" t="e">
        <f>#REF!</f>
        <v>#REF!</v>
      </c>
      <c r="C43" s="306">
        <f>'(C1b)Shpenzimet vitet e kaluar '!D85</f>
        <v>0</v>
      </c>
      <c r="D43" s="306">
        <f>'(C1b)Shpenzimet vitet e kaluar '!E85</f>
        <v>0</v>
      </c>
      <c r="E43" s="306">
        <f>'(C1b)Shpenzimet vitet e kaluar '!F85</f>
        <v>0</v>
      </c>
      <c r="F43" s="58" t="e">
        <f>#REF!</f>
        <v>#REF!</v>
      </c>
      <c r="G43" s="299" t="e">
        <f>#REF!</f>
        <v>#REF!</v>
      </c>
      <c r="H43" s="299" t="e">
        <f>#REF!</f>
        <v>#REF!</v>
      </c>
    </row>
    <row r="44" spans="1:8">
      <c r="A44" s="479" t="e">
        <f>#REF!</f>
        <v>#REF!</v>
      </c>
      <c r="B44" s="480" t="e">
        <f>#REF!</f>
        <v>#REF!</v>
      </c>
      <c r="C44" s="481">
        <f>'(C1b)Shpenzimet vitet e kaluar '!D93</f>
        <v>0</v>
      </c>
      <c r="D44" s="481">
        <f>'(C1b)Shpenzimet vitet e kaluar '!E93</f>
        <v>0</v>
      </c>
      <c r="E44" s="481">
        <f>'(C1b)Shpenzimet vitet e kaluar '!F93</f>
        <v>0</v>
      </c>
      <c r="F44" s="482" t="e">
        <f>#REF!</f>
        <v>#REF!</v>
      </c>
      <c r="G44" s="483" t="e">
        <f>#REF!</f>
        <v>#REF!</v>
      </c>
      <c r="H44" s="483" t="e">
        <f>#REF!</f>
        <v>#REF!</v>
      </c>
    </row>
    <row r="45" spans="1:8">
      <c r="A45" s="444" t="e">
        <f>#REF!</f>
        <v>#REF!</v>
      </c>
      <c r="B45" s="66" t="e">
        <f>#REF!</f>
        <v>#REF!</v>
      </c>
      <c r="C45" s="306">
        <f>'(C1b)Shpenzimet vitet e kaluar '!D90</f>
        <v>0</v>
      </c>
      <c r="D45" s="306">
        <f>'(C1b)Shpenzimet vitet e kaluar '!E90</f>
        <v>0</v>
      </c>
      <c r="E45" s="306">
        <f>'(C1b)Shpenzimet vitet e kaluar '!F90</f>
        <v>0</v>
      </c>
      <c r="F45" s="58" t="e">
        <f>#REF!</f>
        <v>#REF!</v>
      </c>
      <c r="G45" s="299" t="e">
        <f>#REF!</f>
        <v>#REF!</v>
      </c>
      <c r="H45" s="299" t="e">
        <f>#REF!</f>
        <v>#REF!</v>
      </c>
    </row>
    <row r="46" spans="1:8" hidden="1">
      <c r="A46" s="444" t="e">
        <f>#REF!</f>
        <v>#REF!</v>
      </c>
      <c r="B46" s="66" t="e">
        <f>#REF!</f>
        <v>#REF!</v>
      </c>
      <c r="C46" s="306">
        <f>'(C1b)Shpenzimet vitet e kaluar '!D91</f>
        <v>0</v>
      </c>
      <c r="D46" s="306">
        <f>'(C1b)Shpenzimet vitet e kaluar '!E91</f>
        <v>0</v>
      </c>
      <c r="E46" s="306">
        <f>'(C1b)Shpenzimet vitet e kaluar '!F91</f>
        <v>0</v>
      </c>
      <c r="F46" s="58" t="e">
        <f>#REF!</f>
        <v>#REF!</v>
      </c>
      <c r="G46" s="299" t="e">
        <f>#REF!</f>
        <v>#REF!</v>
      </c>
      <c r="H46" s="299" t="e">
        <f>#REF!</f>
        <v>#REF!</v>
      </c>
    </row>
    <row r="47" spans="1:8">
      <c r="A47" s="479" t="e">
        <f>#REF!</f>
        <v>#REF!</v>
      </c>
      <c r="B47" s="480" t="e">
        <f>#REF!</f>
        <v>#REF!</v>
      </c>
      <c r="C47" s="481">
        <f>'(C1b)Shpenzimet vitet e kaluar '!D98</f>
        <v>0</v>
      </c>
      <c r="D47" s="481">
        <f>'(C1b)Shpenzimet vitet e kaluar '!E98</f>
        <v>0</v>
      </c>
      <c r="E47" s="481">
        <f>'(C1b)Shpenzimet vitet e kaluar '!F98</f>
        <v>32490</v>
      </c>
      <c r="F47" s="482" t="e">
        <f>#REF!</f>
        <v>#REF!</v>
      </c>
      <c r="G47" s="483" t="e">
        <f>#REF!</f>
        <v>#REF!</v>
      </c>
      <c r="H47" s="483" t="e">
        <f>#REF!</f>
        <v>#REF!</v>
      </c>
    </row>
    <row r="48" spans="1:8">
      <c r="A48" s="444" t="e">
        <f>#REF!</f>
        <v>#REF!</v>
      </c>
      <c r="B48" s="66" t="e">
        <f>#REF!</f>
        <v>#REF!</v>
      </c>
      <c r="C48" s="306">
        <f>'(C1b)Shpenzimet vitet e kaluar '!D95</f>
        <v>0</v>
      </c>
      <c r="D48" s="306">
        <f>'(C1b)Shpenzimet vitet e kaluar '!E95</f>
        <v>0</v>
      </c>
      <c r="E48" s="306">
        <f>'(C1b)Shpenzimet vitet e kaluar '!F95</f>
        <v>32490</v>
      </c>
      <c r="F48" s="58" t="e">
        <f>#REF!</f>
        <v>#REF!</v>
      </c>
      <c r="G48" s="299" t="e">
        <f>#REF!</f>
        <v>#REF!</v>
      </c>
      <c r="H48" s="299" t="e">
        <f>#REF!</f>
        <v>#REF!</v>
      </c>
    </row>
    <row r="49" spans="1:8">
      <c r="A49" s="444" t="e">
        <f>#REF!</f>
        <v>#REF!</v>
      </c>
      <c r="B49" s="66" t="e">
        <f>#REF!</f>
        <v>#REF!</v>
      </c>
      <c r="C49" s="306">
        <f>'(C1b)Shpenzimet vitet e kaluar '!D96</f>
        <v>0</v>
      </c>
      <c r="D49" s="306">
        <f>'(C1b)Shpenzimet vitet e kaluar '!E96</f>
        <v>0</v>
      </c>
      <c r="E49" s="306">
        <f>'(C1b)Shpenzimet vitet e kaluar '!F96</f>
        <v>0</v>
      </c>
      <c r="F49" s="58" t="e">
        <f>#REF!</f>
        <v>#REF!</v>
      </c>
      <c r="G49" s="299" t="e">
        <f>#REF!</f>
        <v>#REF!</v>
      </c>
      <c r="H49" s="299" t="e">
        <f>#REF!</f>
        <v>#REF!</v>
      </c>
    </row>
    <row r="50" spans="1:8">
      <c r="A50" s="479" t="e">
        <f>#REF!</f>
        <v>#REF!</v>
      </c>
      <c r="B50" s="480" t="e">
        <f>#REF!</f>
        <v>#REF!</v>
      </c>
      <c r="C50" s="481">
        <f>'(C1b)Shpenzimet vitet e kaluar '!D103</f>
        <v>0</v>
      </c>
      <c r="D50" s="481">
        <f>'(C1b)Shpenzimet vitet e kaluar '!E103</f>
        <v>0</v>
      </c>
      <c r="E50" s="481">
        <f>'(C1b)Shpenzimet vitet e kaluar '!F103</f>
        <v>117640</v>
      </c>
      <c r="F50" s="482" t="e">
        <f>#REF!</f>
        <v>#REF!</v>
      </c>
      <c r="G50" s="483" t="e">
        <f>#REF!</f>
        <v>#REF!</v>
      </c>
      <c r="H50" s="483" t="e">
        <f>#REF!</f>
        <v>#REF!</v>
      </c>
    </row>
    <row r="51" spans="1:8">
      <c r="A51" s="444" t="e">
        <f>#REF!</f>
        <v>#REF!</v>
      </c>
      <c r="B51" s="66" t="e">
        <f>#REF!</f>
        <v>#REF!</v>
      </c>
      <c r="C51" s="306">
        <f>'(C1b)Shpenzimet vitet e kaluar '!D100</f>
        <v>0</v>
      </c>
      <c r="D51" s="306">
        <f>'(C1b)Shpenzimet vitet e kaluar '!E100</f>
        <v>0</v>
      </c>
      <c r="E51" s="306">
        <f>'(C1b)Shpenzimet vitet e kaluar '!F100</f>
        <v>117640</v>
      </c>
      <c r="F51" s="58" t="e">
        <f>#REF!</f>
        <v>#REF!</v>
      </c>
      <c r="G51" s="299" t="e">
        <f>#REF!</f>
        <v>#REF!</v>
      </c>
      <c r="H51" s="299" t="e">
        <f>#REF!</f>
        <v>#REF!</v>
      </c>
    </row>
    <row r="52" spans="1:8">
      <c r="A52" s="479" t="e">
        <f>#REF!</f>
        <v>#REF!</v>
      </c>
      <c r="B52" s="480" t="e">
        <f>#REF!</f>
        <v>#REF!</v>
      </c>
      <c r="C52" s="481">
        <f>'(C1b)Shpenzimet vitet e kaluar '!D108</f>
        <v>0</v>
      </c>
      <c r="D52" s="481">
        <f>'(C1b)Shpenzimet vitet e kaluar '!E108</f>
        <v>0</v>
      </c>
      <c r="E52" s="481">
        <f>'(C1b)Shpenzimet vitet e kaluar '!F108</f>
        <v>0</v>
      </c>
      <c r="F52" s="482" t="e">
        <f>#REF!</f>
        <v>#REF!</v>
      </c>
      <c r="G52" s="483" t="e">
        <f>#REF!</f>
        <v>#REF!</v>
      </c>
      <c r="H52" s="483" t="e">
        <f>#REF!</f>
        <v>#REF!</v>
      </c>
    </row>
    <row r="53" spans="1:8">
      <c r="A53" s="444" t="e">
        <f>#REF!</f>
        <v>#REF!</v>
      </c>
      <c r="B53" s="66" t="e">
        <f>#REF!</f>
        <v>#REF!</v>
      </c>
      <c r="C53" s="306">
        <f>'(C1b)Shpenzimet vitet e kaluar '!D105</f>
        <v>0</v>
      </c>
      <c r="D53" s="306">
        <f>'(C1b)Shpenzimet vitet e kaluar '!E105</f>
        <v>0</v>
      </c>
      <c r="E53" s="306">
        <f>'(C1b)Shpenzimet vitet e kaluar '!F105</f>
        <v>0</v>
      </c>
      <c r="F53" s="58" t="e">
        <f>#REF!</f>
        <v>#REF!</v>
      </c>
      <c r="G53" s="299" t="e">
        <f>#REF!</f>
        <v>#REF!</v>
      </c>
      <c r="H53" s="299" t="e">
        <f>#REF!</f>
        <v>#REF!</v>
      </c>
    </row>
    <row r="54" spans="1:8">
      <c r="A54" s="479" t="e">
        <f>#REF!</f>
        <v>#REF!</v>
      </c>
      <c r="B54" s="480" t="e">
        <f>#REF!</f>
        <v>#REF!</v>
      </c>
      <c r="C54" s="481">
        <f>'(C1b)Shpenzimet vitet e kaluar '!D114</f>
        <v>0</v>
      </c>
      <c r="D54" s="481">
        <f>'(C1b)Shpenzimet vitet e kaluar '!E114</f>
        <v>0</v>
      </c>
      <c r="E54" s="481">
        <f>'(C1b)Shpenzimet vitet e kaluar '!F114</f>
        <v>0</v>
      </c>
      <c r="F54" s="482" t="e">
        <f>#REF!</f>
        <v>#REF!</v>
      </c>
      <c r="G54" s="483" t="e">
        <f>#REF!</f>
        <v>#REF!</v>
      </c>
      <c r="H54" s="483" t="e">
        <f>#REF!</f>
        <v>#REF!</v>
      </c>
    </row>
    <row r="55" spans="1:8">
      <c r="A55" s="444" t="e">
        <f>#REF!</f>
        <v>#REF!</v>
      </c>
      <c r="B55" s="66" t="e">
        <f>#REF!</f>
        <v>#REF!</v>
      </c>
      <c r="C55" s="306">
        <f>'(C1b)Shpenzimet vitet e kaluar '!D111</f>
        <v>0</v>
      </c>
      <c r="D55" s="306">
        <f>'(C1b)Shpenzimet vitet e kaluar '!E111</f>
        <v>0</v>
      </c>
      <c r="E55" s="306">
        <f>'(C1b)Shpenzimet vitet e kaluar '!F111</f>
        <v>0</v>
      </c>
      <c r="F55" s="58" t="e">
        <f>#REF!</f>
        <v>#REF!</v>
      </c>
      <c r="G55" s="299" t="e">
        <f>#REF!</f>
        <v>#REF!</v>
      </c>
      <c r="H55" s="299" t="e">
        <f>#REF!</f>
        <v>#REF!</v>
      </c>
    </row>
    <row r="56" spans="1:8">
      <c r="A56" s="479" t="e">
        <f>#REF!</f>
        <v>#REF!</v>
      </c>
      <c r="B56" s="480" t="e">
        <f>#REF!</f>
        <v>#REF!</v>
      </c>
      <c r="C56" s="481">
        <f>'(C1b)Shpenzimet vitet e kaluar '!D120</f>
        <v>0</v>
      </c>
      <c r="D56" s="481">
        <f>'(C1b)Shpenzimet vitet e kaluar '!E120</f>
        <v>0</v>
      </c>
      <c r="E56" s="481">
        <f>'(C1b)Shpenzimet vitet e kaluar '!F120</f>
        <v>0</v>
      </c>
      <c r="F56" s="482" t="e">
        <f>#REF!</f>
        <v>#REF!</v>
      </c>
      <c r="G56" s="483" t="e">
        <f>#REF!</f>
        <v>#REF!</v>
      </c>
      <c r="H56" s="483" t="e">
        <f>#REF!</f>
        <v>#REF!</v>
      </c>
    </row>
    <row r="57" spans="1:8" hidden="1">
      <c r="A57" s="444" t="e">
        <f>#REF!</f>
        <v>#REF!</v>
      </c>
      <c r="B57" s="66" t="e">
        <f>#REF!</f>
        <v>#REF!</v>
      </c>
      <c r="C57" s="306">
        <f>'(C1b)Shpenzimet vitet e kaluar '!D117</f>
        <v>0</v>
      </c>
      <c r="D57" s="306">
        <f>'(C1b)Shpenzimet vitet e kaluar '!E117</f>
        <v>0</v>
      </c>
      <c r="E57" s="306">
        <f>'(C1b)Shpenzimet vitet e kaluar '!F117</f>
        <v>0</v>
      </c>
      <c r="F57" s="58" t="e">
        <f>#REF!</f>
        <v>#REF!</v>
      </c>
      <c r="G57" s="299" t="e">
        <f>#REF!</f>
        <v>#REF!</v>
      </c>
      <c r="H57" s="299" t="e">
        <f>#REF!</f>
        <v>#REF!</v>
      </c>
    </row>
    <row r="58" spans="1:8">
      <c r="A58" s="444" t="e">
        <f>#REF!</f>
        <v>#REF!</v>
      </c>
      <c r="B58" s="66" t="e">
        <f>#REF!</f>
        <v>#REF!</v>
      </c>
      <c r="C58" s="306">
        <f>'(C1b)Shpenzimet vitet e kaluar '!D118</f>
        <v>0</v>
      </c>
      <c r="D58" s="306">
        <f>'(C1b)Shpenzimet vitet e kaluar '!E118</f>
        <v>0</v>
      </c>
      <c r="E58" s="306">
        <f>'(C1b)Shpenzimet vitet e kaluar '!F118</f>
        <v>0</v>
      </c>
      <c r="F58" s="58" t="e">
        <f>#REF!</f>
        <v>#REF!</v>
      </c>
      <c r="G58" s="299" t="e">
        <f>#REF!</f>
        <v>#REF!</v>
      </c>
      <c r="H58" s="299" t="e">
        <f>#REF!</f>
        <v>#REF!</v>
      </c>
    </row>
    <row r="59" spans="1:8">
      <c r="A59" s="479" t="e">
        <f>#REF!</f>
        <v>#REF!</v>
      </c>
      <c r="B59" s="480" t="e">
        <f>#REF!</f>
        <v>#REF!</v>
      </c>
      <c r="C59" s="481">
        <f>'(C1b)Shpenzimet vitet e kaluar '!D126</f>
        <v>0</v>
      </c>
      <c r="D59" s="481">
        <f>'(C1b)Shpenzimet vitet e kaluar '!E126</f>
        <v>0</v>
      </c>
      <c r="E59" s="481">
        <f>'(C1b)Shpenzimet vitet e kaluar '!F126</f>
        <v>0</v>
      </c>
      <c r="F59" s="482" t="e">
        <f>#REF!</f>
        <v>#REF!</v>
      </c>
      <c r="G59" s="483" t="e">
        <f>#REF!</f>
        <v>#REF!</v>
      </c>
      <c r="H59" s="483" t="e">
        <f>#REF!</f>
        <v>#REF!</v>
      </c>
    </row>
    <row r="60" spans="1:8">
      <c r="A60" s="444" t="e">
        <f>#REF!</f>
        <v>#REF!</v>
      </c>
      <c r="B60" s="66" t="e">
        <f>#REF!</f>
        <v>#REF!</v>
      </c>
      <c r="C60" s="306">
        <f>'(C1b)Shpenzimet vitet e kaluar '!D122</f>
        <v>0</v>
      </c>
      <c r="D60" s="306">
        <f>'(C1b)Shpenzimet vitet e kaluar '!E122</f>
        <v>0</v>
      </c>
      <c r="E60" s="306">
        <f>'(C1b)Shpenzimet vitet e kaluar '!F122</f>
        <v>0</v>
      </c>
      <c r="F60" s="58" t="e">
        <f>#REF!</f>
        <v>#REF!</v>
      </c>
      <c r="G60" s="299" t="e">
        <f>#REF!</f>
        <v>#REF!</v>
      </c>
      <c r="H60" s="299" t="e">
        <f>#REF!</f>
        <v>#REF!</v>
      </c>
    </row>
    <row r="61" spans="1:8" hidden="1">
      <c r="A61" s="444" t="e">
        <f>#REF!</f>
        <v>#REF!</v>
      </c>
      <c r="B61" s="66" t="e">
        <f>#REF!</f>
        <v>#REF!</v>
      </c>
      <c r="C61" s="306">
        <f>'(C1b)Shpenzimet vitet e kaluar '!D123</f>
        <v>0</v>
      </c>
      <c r="D61" s="306">
        <f>'(C1b)Shpenzimet vitet e kaluar '!E123</f>
        <v>0</v>
      </c>
      <c r="E61" s="306">
        <f>'(C1b)Shpenzimet vitet e kaluar '!F123</f>
        <v>0</v>
      </c>
      <c r="F61" s="58" t="e">
        <f>#REF!</f>
        <v>#REF!</v>
      </c>
      <c r="G61" s="299" t="e">
        <f>#REF!</f>
        <v>#REF!</v>
      </c>
      <c r="H61" s="299" t="e">
        <f>#REF!</f>
        <v>#REF!</v>
      </c>
    </row>
    <row r="62" spans="1:8" hidden="1">
      <c r="A62" s="444" t="e">
        <f>#REF!</f>
        <v>#REF!</v>
      </c>
      <c r="B62" s="66" t="e">
        <f>#REF!</f>
        <v>#REF!</v>
      </c>
      <c r="C62" s="306">
        <f>'(C1b)Shpenzimet vitet e kaluar '!D124</f>
        <v>0</v>
      </c>
      <c r="D62" s="306">
        <f>'(C1b)Shpenzimet vitet e kaluar '!E124</f>
        <v>0</v>
      </c>
      <c r="E62" s="306">
        <f>'(C1b)Shpenzimet vitet e kaluar '!F124</f>
        <v>0</v>
      </c>
      <c r="F62" s="58" t="e">
        <f>#REF!</f>
        <v>#REF!</v>
      </c>
      <c r="G62" s="299" t="e">
        <f>#REF!</f>
        <v>#REF!</v>
      </c>
      <c r="H62" s="299" t="e">
        <f>#REF!</f>
        <v>#REF!</v>
      </c>
    </row>
    <row r="63" spans="1:8">
      <c r="A63" s="479" t="e">
        <f>#REF!</f>
        <v>#REF!</v>
      </c>
      <c r="B63" s="480" t="e">
        <f>#REF!</f>
        <v>#REF!</v>
      </c>
      <c r="C63" s="481">
        <f>'(C1b)Shpenzimet vitet e kaluar '!D133</f>
        <v>0</v>
      </c>
      <c r="D63" s="481">
        <f>'(C1b)Shpenzimet vitet e kaluar '!E133</f>
        <v>0</v>
      </c>
      <c r="E63" s="481">
        <f>'(C1b)Shpenzimet vitet e kaluar '!F133</f>
        <v>2000</v>
      </c>
      <c r="F63" s="482" t="e">
        <f>#REF!</f>
        <v>#REF!</v>
      </c>
      <c r="G63" s="483" t="e">
        <f>#REF!</f>
        <v>#REF!</v>
      </c>
      <c r="H63" s="483" t="e">
        <f>#REF!</f>
        <v>#REF!</v>
      </c>
    </row>
    <row r="64" spans="1:8">
      <c r="A64" s="444" t="e">
        <f>#REF!</f>
        <v>#REF!</v>
      </c>
      <c r="B64" s="66" t="e">
        <f>#REF!</f>
        <v>#REF!</v>
      </c>
      <c r="C64" s="306">
        <f>'(C1b)Shpenzimet vitet e kaluar '!D129</f>
        <v>0</v>
      </c>
      <c r="D64" s="306">
        <f>'(C1b)Shpenzimet vitet e kaluar '!E129</f>
        <v>0</v>
      </c>
      <c r="E64" s="306">
        <f>'(C1b)Shpenzimet vitet e kaluar '!F129</f>
        <v>2000</v>
      </c>
      <c r="F64" s="58" t="e">
        <f>#REF!</f>
        <v>#REF!</v>
      </c>
      <c r="G64" s="299" t="e">
        <f>#REF!</f>
        <v>#REF!</v>
      </c>
      <c r="H64" s="299" t="e">
        <f>#REF!</f>
        <v>#REF!</v>
      </c>
    </row>
    <row r="65" spans="1:8">
      <c r="A65" s="479" t="e">
        <f>#REF!</f>
        <v>#REF!</v>
      </c>
      <c r="B65" s="480" t="e">
        <f>#REF!</f>
        <v>#REF!</v>
      </c>
      <c r="C65" s="481">
        <f>'(C1b)Shpenzimet vitet e kaluar '!D139</f>
        <v>0</v>
      </c>
      <c r="D65" s="481">
        <f>'(C1b)Shpenzimet vitet e kaluar '!E139</f>
        <v>0</v>
      </c>
      <c r="E65" s="481">
        <f>'(C1b)Shpenzimet vitet e kaluar '!F139</f>
        <v>0</v>
      </c>
      <c r="F65" s="482" t="e">
        <f>#REF!</f>
        <v>#REF!</v>
      </c>
      <c r="G65" s="483" t="e">
        <f>#REF!</f>
        <v>#REF!</v>
      </c>
      <c r="H65" s="483" t="e">
        <f>#REF!</f>
        <v>#REF!</v>
      </c>
    </row>
    <row r="66" spans="1:8">
      <c r="A66" s="444" t="e">
        <f>#REF!</f>
        <v>#REF!</v>
      </c>
      <c r="B66" s="66" t="e">
        <f>#REF!</f>
        <v>#REF!</v>
      </c>
      <c r="C66" s="306">
        <f>'(C1b)Shpenzimet vitet e kaluar '!D135</f>
        <v>0</v>
      </c>
      <c r="D66" s="306">
        <f>'(C1b)Shpenzimet vitet e kaluar '!E135</f>
        <v>0</v>
      </c>
      <c r="E66" s="306">
        <f>'(C1b)Shpenzimet vitet e kaluar '!F135</f>
        <v>0</v>
      </c>
      <c r="F66" s="58" t="e">
        <f>#REF!</f>
        <v>#REF!</v>
      </c>
      <c r="G66" s="299" t="e">
        <f>#REF!</f>
        <v>#REF!</v>
      </c>
      <c r="H66" s="299" t="e">
        <f>#REF!</f>
        <v>#REF!</v>
      </c>
    </row>
    <row r="67" spans="1:8" hidden="1">
      <c r="A67" s="444" t="e">
        <f>#REF!</f>
        <v>#REF!</v>
      </c>
      <c r="B67" s="66" t="e">
        <f>#REF!</f>
        <v>#REF!</v>
      </c>
      <c r="C67" s="306">
        <f>'(C1b)Shpenzimet vitet e kaluar '!D136</f>
        <v>0</v>
      </c>
      <c r="D67" s="306">
        <f>'(C1b)Shpenzimet vitet e kaluar '!E136</f>
        <v>0</v>
      </c>
      <c r="E67" s="306">
        <f>'(C1b)Shpenzimet vitet e kaluar '!F136</f>
        <v>0</v>
      </c>
      <c r="F67" s="58" t="e">
        <f>#REF!</f>
        <v>#REF!</v>
      </c>
      <c r="G67" s="299" t="e">
        <f>#REF!</f>
        <v>#REF!</v>
      </c>
      <c r="H67" s="299" t="e">
        <f>#REF!</f>
        <v>#REF!</v>
      </c>
    </row>
    <row r="68" spans="1:8">
      <c r="A68" s="444" t="e">
        <f>#REF!</f>
        <v>#REF!</v>
      </c>
      <c r="B68" s="66" t="e">
        <f>#REF!</f>
        <v>#REF!</v>
      </c>
      <c r="C68" s="306">
        <f>'(C1b)Shpenzimet vitet e kaluar '!D137</f>
        <v>0</v>
      </c>
      <c r="D68" s="306">
        <f>'(C1b)Shpenzimet vitet e kaluar '!E137</f>
        <v>0</v>
      </c>
      <c r="E68" s="306">
        <f>'(C1b)Shpenzimet vitet e kaluar '!F137</f>
        <v>0</v>
      </c>
      <c r="F68" s="58" t="e">
        <f>#REF!</f>
        <v>#REF!</v>
      </c>
      <c r="G68" s="299" t="e">
        <f>#REF!</f>
        <v>#REF!</v>
      </c>
      <c r="H68" s="299" t="e">
        <f>#REF!</f>
        <v>#REF!</v>
      </c>
    </row>
    <row r="69" spans="1:8">
      <c r="A69" s="479" t="e">
        <f>#REF!</f>
        <v>#REF!</v>
      </c>
      <c r="B69" s="480" t="e">
        <f>#REF!</f>
        <v>#REF!</v>
      </c>
      <c r="C69" s="481">
        <f>'(C1b)Shpenzimet vitet e kaluar '!D150</f>
        <v>0</v>
      </c>
      <c r="D69" s="481">
        <f>'(C1b)Shpenzimet vitet e kaluar '!E150</f>
        <v>0</v>
      </c>
      <c r="E69" s="481">
        <f>'(C1b)Shpenzimet vitet e kaluar '!F150</f>
        <v>0</v>
      </c>
      <c r="F69" s="482" t="e">
        <f>#REF!</f>
        <v>#REF!</v>
      </c>
      <c r="G69" s="483" t="e">
        <f>#REF!</f>
        <v>#REF!</v>
      </c>
      <c r="H69" s="483" t="e">
        <f>#REF!</f>
        <v>#REF!</v>
      </c>
    </row>
    <row r="70" spans="1:8">
      <c r="A70" s="444" t="e">
        <f>#REF!</f>
        <v>#REF!</v>
      </c>
      <c r="B70" s="66" t="e">
        <f>#REF!</f>
        <v>#REF!</v>
      </c>
      <c r="C70" s="306">
        <f>'(C1b)Shpenzimet vitet e kaluar '!D147</f>
        <v>0</v>
      </c>
      <c r="D70" s="306">
        <f>'(C1b)Shpenzimet vitet e kaluar '!E147</f>
        <v>0</v>
      </c>
      <c r="E70" s="306">
        <f>'(C1b)Shpenzimet vitet e kaluar '!F147</f>
        <v>0</v>
      </c>
      <c r="F70" s="58" t="e">
        <f>#REF!</f>
        <v>#REF!</v>
      </c>
      <c r="G70" s="299" t="e">
        <f>#REF!</f>
        <v>#REF!</v>
      </c>
      <c r="H70" s="299" t="e">
        <f>#REF!</f>
        <v>#REF!</v>
      </c>
    </row>
    <row r="71" spans="1:8">
      <c r="A71" s="479" t="e">
        <f>#REF!</f>
        <v>#REF!</v>
      </c>
      <c r="B71" s="480" t="e">
        <f>#REF!</f>
        <v>#REF!</v>
      </c>
      <c r="C71" s="481">
        <f>'(C1b)Shpenzimet vitet e kaluar '!D155</f>
        <v>0</v>
      </c>
      <c r="D71" s="481">
        <f>'(C1b)Shpenzimet vitet e kaluar '!E155</f>
        <v>0</v>
      </c>
      <c r="E71" s="481">
        <f>'(C1b)Shpenzimet vitet e kaluar '!F155</f>
        <v>0</v>
      </c>
      <c r="F71" s="482" t="e">
        <f>#REF!</f>
        <v>#REF!</v>
      </c>
      <c r="G71" s="483" t="e">
        <f>#REF!</f>
        <v>#REF!</v>
      </c>
      <c r="H71" s="483" t="e">
        <f>#REF!</f>
        <v>#REF!</v>
      </c>
    </row>
    <row r="72" spans="1:8">
      <c r="A72" s="444" t="e">
        <f>#REF!</f>
        <v>#REF!</v>
      </c>
      <c r="B72" s="66" t="e">
        <f>#REF!</f>
        <v>#REF!</v>
      </c>
      <c r="C72" s="306">
        <f>'(C1b)Shpenzimet vitet e kaluar '!D152</f>
        <v>0</v>
      </c>
      <c r="D72" s="306">
        <f>'(C1b)Shpenzimet vitet e kaluar '!E152</f>
        <v>0</v>
      </c>
      <c r="E72" s="306">
        <f>'(C1b)Shpenzimet vitet e kaluar '!F152</f>
        <v>0</v>
      </c>
      <c r="F72" s="58" t="e">
        <f>#REF!</f>
        <v>#REF!</v>
      </c>
      <c r="G72" s="299" t="e">
        <f>#REF!</f>
        <v>#REF!</v>
      </c>
      <c r="H72" s="299" t="e">
        <f>#REF!</f>
        <v>#REF!</v>
      </c>
    </row>
    <row r="73" spans="1:8">
      <c r="A73" s="479" t="e">
        <f>#REF!</f>
        <v>#REF!</v>
      </c>
      <c r="B73" s="480" t="e">
        <f>#REF!</f>
        <v>#REF!</v>
      </c>
      <c r="C73" s="481">
        <f>'(C1b)Shpenzimet vitet e kaluar '!D160</f>
        <v>0</v>
      </c>
      <c r="D73" s="481">
        <f>'(C1b)Shpenzimet vitet e kaluar '!E160</f>
        <v>0</v>
      </c>
      <c r="E73" s="481">
        <f>'(C1b)Shpenzimet vitet e kaluar '!F160</f>
        <v>0</v>
      </c>
      <c r="F73" s="482" t="e">
        <f>#REF!</f>
        <v>#REF!</v>
      </c>
      <c r="G73" s="483" t="e">
        <f>#REF!</f>
        <v>#REF!</v>
      </c>
      <c r="H73" s="483" t="e">
        <f>#REF!</f>
        <v>#REF!</v>
      </c>
    </row>
    <row r="74" spans="1:8">
      <c r="A74" s="444" t="e">
        <f>#REF!</f>
        <v>#REF!</v>
      </c>
      <c r="B74" s="66" t="e">
        <f>#REF!</f>
        <v>#REF!</v>
      </c>
      <c r="C74" s="306">
        <f>'(C1b)Shpenzimet vitet e kaluar '!D157</f>
        <v>0</v>
      </c>
      <c r="D74" s="306">
        <f>'(C1b)Shpenzimet vitet e kaluar '!E157</f>
        <v>0</v>
      </c>
      <c r="E74" s="306">
        <f>'(C1b)Shpenzimet vitet e kaluar '!F157</f>
        <v>0</v>
      </c>
      <c r="F74" s="58" t="e">
        <f>#REF!</f>
        <v>#REF!</v>
      </c>
      <c r="G74" s="299" t="e">
        <f>#REF!</f>
        <v>#REF!</v>
      </c>
      <c r="H74" s="299" t="e">
        <f>#REF!</f>
        <v>#REF!</v>
      </c>
    </row>
    <row r="75" spans="1:8" hidden="1">
      <c r="A75" s="444" t="e">
        <f>#REF!</f>
        <v>#REF!</v>
      </c>
      <c r="B75" s="66" t="e">
        <f>#REF!</f>
        <v>#REF!</v>
      </c>
      <c r="C75" s="306">
        <f>'(C1b)Shpenzimet vitet e kaluar '!D158</f>
        <v>0</v>
      </c>
      <c r="D75" s="306">
        <f>'(C1b)Shpenzimet vitet e kaluar '!E158</f>
        <v>0</v>
      </c>
      <c r="E75" s="306">
        <f>'(C1b)Shpenzimet vitet e kaluar '!F158</f>
        <v>0</v>
      </c>
      <c r="F75" s="58" t="e">
        <f>#REF!</f>
        <v>#REF!</v>
      </c>
      <c r="G75" s="299" t="e">
        <f>#REF!</f>
        <v>#REF!</v>
      </c>
      <c r="H75" s="299" t="e">
        <f>#REF!</f>
        <v>#REF!</v>
      </c>
    </row>
    <row r="76" spans="1:8">
      <c r="A76" s="479" t="e">
        <f>#REF!</f>
        <v>#REF!</v>
      </c>
      <c r="B76" s="480" t="e">
        <f>#REF!</f>
        <v>#REF!</v>
      </c>
      <c r="C76" s="481">
        <f>'(C1b)Shpenzimet vitet e kaluar '!D165</f>
        <v>0</v>
      </c>
      <c r="D76" s="481">
        <f>'(C1b)Shpenzimet vitet e kaluar '!E165</f>
        <v>0</v>
      </c>
      <c r="E76" s="481">
        <f>'(C1b)Shpenzimet vitet e kaluar '!F165</f>
        <v>0</v>
      </c>
      <c r="F76" s="482" t="e">
        <f>#REF!</f>
        <v>#REF!</v>
      </c>
      <c r="G76" s="483" t="e">
        <f>#REF!</f>
        <v>#REF!</v>
      </c>
      <c r="H76" s="483" t="e">
        <f>#REF!</f>
        <v>#REF!</v>
      </c>
    </row>
    <row r="77" spans="1:8">
      <c r="A77" s="444" t="e">
        <f>#REF!</f>
        <v>#REF!</v>
      </c>
      <c r="B77" s="66" t="e">
        <f>#REF!</f>
        <v>#REF!</v>
      </c>
      <c r="C77" s="306">
        <f>'(C1b)Shpenzimet vitet e kaluar '!D162</f>
        <v>0</v>
      </c>
      <c r="D77" s="306">
        <f>'(C1b)Shpenzimet vitet e kaluar '!E162</f>
        <v>0</v>
      </c>
      <c r="E77" s="306">
        <f>'(C1b)Shpenzimet vitet e kaluar '!F162</f>
        <v>0</v>
      </c>
      <c r="F77" s="58" t="e">
        <f>#REF!</f>
        <v>#REF!</v>
      </c>
      <c r="G77" s="299" t="e">
        <f>#REF!</f>
        <v>#REF!</v>
      </c>
      <c r="H77" s="299" t="e">
        <f>#REF!</f>
        <v>#REF!</v>
      </c>
    </row>
    <row r="78" spans="1:8">
      <c r="A78" s="479" t="e">
        <f>#REF!</f>
        <v>#REF!</v>
      </c>
      <c r="B78" s="480" t="e">
        <f>#REF!</f>
        <v>#REF!</v>
      </c>
      <c r="C78" s="481">
        <f>'(C1b)Shpenzimet vitet e kaluar '!D170</f>
        <v>0</v>
      </c>
      <c r="D78" s="481">
        <f>'(C1b)Shpenzimet vitet e kaluar '!E170</f>
        <v>0</v>
      </c>
      <c r="E78" s="481">
        <f>'(C1b)Shpenzimet vitet e kaluar '!F170</f>
        <v>0</v>
      </c>
      <c r="F78" s="482" t="e">
        <f>#REF!</f>
        <v>#REF!</v>
      </c>
      <c r="G78" s="483" t="e">
        <f>#REF!</f>
        <v>#REF!</v>
      </c>
      <c r="H78" s="483" t="e">
        <f>#REF!</f>
        <v>#REF!</v>
      </c>
    </row>
    <row r="79" spans="1:8">
      <c r="A79" s="444" t="e">
        <f>#REF!</f>
        <v>#REF!</v>
      </c>
      <c r="B79" s="66" t="e">
        <f>#REF!</f>
        <v>#REF!</v>
      </c>
      <c r="C79" s="306">
        <f>'(C1b)Shpenzimet vitet e kaluar '!D167</f>
        <v>0</v>
      </c>
      <c r="D79" s="306">
        <f>'(C1b)Shpenzimet vitet e kaluar '!E167</f>
        <v>0</v>
      </c>
      <c r="E79" s="306">
        <f>'(C1b)Shpenzimet vitet e kaluar '!F167</f>
        <v>0</v>
      </c>
      <c r="F79" s="58" t="e">
        <f>#REF!</f>
        <v>#REF!</v>
      </c>
      <c r="G79" s="299" t="e">
        <f>#REF!</f>
        <v>#REF!</v>
      </c>
      <c r="H79" s="299" t="e">
        <f>#REF!</f>
        <v>#REF!</v>
      </c>
    </row>
    <row r="80" spans="1:8">
      <c r="A80" s="553" t="e">
        <f>#REF!</f>
        <v>#REF!</v>
      </c>
      <c r="B80" s="555"/>
      <c r="C80" s="307">
        <f>C4+C8+C12+C14+C16+C18+C23+C28+C32+C35+C37+C39+C41+C44+C47+C50+C52+C54+C56+C59+C63+C65+C69+C71+C73+C76+C78</f>
        <v>112558</v>
      </c>
      <c r="D80" s="307">
        <f t="shared" ref="D80:H80" si="0">D4+D8+D12+D14+D16+D18+D23+D28+D32+D35+D37+D39+D41+D44+D47+D50+D52+D54+D56+D59+D63+D65+D69+D71+D73+D76+D78</f>
        <v>87525</v>
      </c>
      <c r="E80" s="307">
        <f t="shared" si="0"/>
        <v>165557</v>
      </c>
      <c r="F80" s="307" t="e">
        <f t="shared" si="0"/>
        <v>#REF!</v>
      </c>
      <c r="G80" s="307" t="e">
        <f t="shared" si="0"/>
        <v>#REF!</v>
      </c>
      <c r="H80" s="307" t="e">
        <f t="shared" si="0"/>
        <v>#REF!</v>
      </c>
    </row>
  </sheetData>
  <sheetProtection algorithmName="SHA-512" hashValue="pj9tWIj21ymdrtpdwA62NN9KxDAJl8Ng2brLn8rdNpjveSpdwtln65WzBqSN0ekr3EqD8V6xuppO1pC+JC5CZQ==" saltValue="Pv8iQs7BreXGBabU0DkP6A==" spinCount="100000" sheet="1" objects="1" scenarios="1" selectLockedCells="1"/>
  <mergeCells count="4">
    <mergeCell ref="A1:H1"/>
    <mergeCell ref="A2:B3"/>
    <mergeCell ref="C2:H2"/>
    <mergeCell ref="A80:B80"/>
  </mergeCells>
  <pageMargins left="0.7" right="0.7" top="0.75" bottom="0.75" header="0.3" footer="0.3"/>
  <pageSetup paperSize="9" orientation="landscape" r:id="rId1"/>
  <headerFooter>
    <oddHeader>&amp;LPROGRAMI BUXHETOR AFATMESËM&amp;C28 Shkurt 2019</oddHeader>
    <oddFooter>&amp;LCopyright for Albania: Ministry of Finance and Economy / Local Finance Directory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62">
    <tabColor rgb="FF92D050"/>
  </sheetPr>
  <dimension ref="A1:J31"/>
  <sheetViews>
    <sheetView showGridLines="0" topLeftCell="C1" zoomScaleNormal="100" workbookViewId="0">
      <selection activeCell="N4" sqref="N4"/>
    </sheetView>
  </sheetViews>
  <sheetFormatPr defaultColWidth="4.140625" defaultRowHeight="12.75"/>
  <cols>
    <col min="1" max="1" width="4.140625" style="67"/>
    <col min="2" max="2" width="5.7109375" style="67" bestFit="1" customWidth="1"/>
    <col min="3" max="3" width="66" style="67" customWidth="1"/>
    <col min="4" max="6" width="9.28515625" style="67" customWidth="1"/>
    <col min="7" max="9" width="9.5703125" style="67" bestFit="1" customWidth="1"/>
    <col min="10" max="10" width="8.42578125" style="67" customWidth="1"/>
    <col min="11" max="202" width="11.5703125" style="67" customWidth="1"/>
    <col min="203" max="203" width="3.85546875" style="67" customWidth="1"/>
    <col min="204" max="204" width="22" style="67" customWidth="1"/>
    <col min="205" max="207" width="4.140625" style="67" customWidth="1"/>
    <col min="208" max="208" width="5.85546875" style="67" customWidth="1"/>
    <col min="209" max="209" width="4.140625" style="67" customWidth="1"/>
    <col min="210" max="210" width="0.85546875" style="67" customWidth="1"/>
    <col min="211" max="211" width="5.85546875" style="67" customWidth="1"/>
    <col min="212" max="212" width="4.140625" style="67" customWidth="1"/>
    <col min="213" max="213" width="0.85546875" style="67" customWidth="1"/>
    <col min="214" max="214" width="5.85546875" style="67" customWidth="1"/>
    <col min="215" max="215" width="4.140625" style="67" customWidth="1"/>
    <col min="216" max="216" width="0.85546875" style="67" customWidth="1"/>
    <col min="217" max="217" width="5.85546875" style="67" customWidth="1"/>
    <col min="218" max="16384" width="4.140625" style="67"/>
  </cols>
  <sheetData>
    <row r="1" spans="1:10" s="139" customFormat="1" ht="21">
      <c r="A1" s="549" t="e">
        <f>#REF!</f>
        <v>#REF!</v>
      </c>
      <c r="B1" s="550"/>
      <c r="C1" s="550"/>
      <c r="D1" s="550"/>
      <c r="E1" s="550"/>
      <c r="F1" s="550"/>
      <c r="G1" s="550"/>
      <c r="H1" s="550"/>
      <c r="I1" s="550"/>
      <c r="J1" s="551"/>
    </row>
    <row r="2" spans="1:10" s="61" customFormat="1" ht="12.75" customHeight="1">
      <c r="I2" s="62"/>
    </row>
    <row r="3" spans="1:10" ht="15" customHeight="1">
      <c r="D3" s="297">
        <f>'(C1b)Shpenzimet vitet e kaluar '!D5</f>
        <v>2018</v>
      </c>
      <c r="E3" s="297">
        <f>'(C1b)Shpenzimet vitet e kaluar '!E5</f>
        <v>2019</v>
      </c>
      <c r="F3" s="297">
        <f>'(C1b)Shpenzimet vitet e kaluar '!F5</f>
        <v>2020</v>
      </c>
      <c r="G3" s="300">
        <f>'(A1) Titulli'!B42</f>
        <v>2021</v>
      </c>
      <c r="H3" s="300">
        <f>'(A1) Titulli'!B43</f>
        <v>2022</v>
      </c>
      <c r="I3" s="300">
        <f>'(A1) Titulli'!B44</f>
        <v>2023</v>
      </c>
    </row>
    <row r="4" spans="1:10" ht="15" customHeight="1">
      <c r="B4" s="71" t="s">
        <v>28</v>
      </c>
      <c r="C4" s="71" t="e">
        <f>#REF!</f>
        <v>#REF!</v>
      </c>
      <c r="D4" s="152">
        <f>'(C1b)Shpenzimet vitet e kaluar '!D15</f>
        <v>63988</v>
      </c>
      <c r="E4" s="152">
        <f>'(C1b)Shpenzimet vitet e kaluar '!E15</f>
        <v>52282</v>
      </c>
      <c r="F4" s="152">
        <f>'(C1b)Shpenzimet vitet e kaluar '!F15</f>
        <v>2327</v>
      </c>
      <c r="G4" s="299" t="e">
        <f>#REF!</f>
        <v>#REF!</v>
      </c>
      <c r="H4" s="299" t="e">
        <f>#REF!</f>
        <v>#REF!</v>
      </c>
      <c r="I4" s="299" t="e">
        <f>#REF!</f>
        <v>#REF!</v>
      </c>
    </row>
    <row r="5" spans="1:10" ht="11.25" customHeight="1">
      <c r="B5" s="71" t="s">
        <v>29</v>
      </c>
      <c r="C5" s="71" t="e">
        <f>#REF!</f>
        <v>#REF!</v>
      </c>
      <c r="D5" s="152">
        <f>'(C1b)Shpenzimet vitet e kaluar '!D22</f>
        <v>0</v>
      </c>
      <c r="E5" s="152">
        <f>'(C1b)Shpenzimet vitet e kaluar '!E22</f>
        <v>0</v>
      </c>
      <c r="F5" s="152">
        <f>'(C1b)Shpenzimet vitet e kaluar '!F22</f>
        <v>0</v>
      </c>
      <c r="G5" s="299" t="e">
        <f>#REF!</f>
        <v>#REF!</v>
      </c>
      <c r="H5" s="299" t="e">
        <f>#REF!</f>
        <v>#REF!</v>
      </c>
      <c r="I5" s="299" t="e">
        <f>#REF!</f>
        <v>#REF!</v>
      </c>
    </row>
    <row r="6" spans="1:10" ht="11.25" customHeight="1">
      <c r="B6" s="71" t="s">
        <v>30</v>
      </c>
      <c r="C6" s="71" t="e">
        <f>#REF!</f>
        <v>#REF!</v>
      </c>
      <c r="D6" s="152">
        <f>'(C1b)Shpenzimet vitet e kaluar '!D28</f>
        <v>0</v>
      </c>
      <c r="E6" s="152">
        <f>'(C1b)Shpenzimet vitet e kaluar '!E28</f>
        <v>0</v>
      </c>
      <c r="F6" s="152">
        <f>'(C1b)Shpenzimet vitet e kaluar '!F28</f>
        <v>0</v>
      </c>
      <c r="G6" s="299" t="e">
        <f>#REF!</f>
        <v>#REF!</v>
      </c>
      <c r="H6" s="299" t="e">
        <f>#REF!</f>
        <v>#REF!</v>
      </c>
      <c r="I6" s="299" t="e">
        <f>#REF!</f>
        <v>#REF!</v>
      </c>
    </row>
    <row r="7" spans="1:10" ht="11.25" customHeight="1">
      <c r="B7" s="71" t="s">
        <v>43</v>
      </c>
      <c r="C7" s="71" t="e">
        <f>#REF!</f>
        <v>#REF!</v>
      </c>
      <c r="D7" s="152">
        <f>'(C1b)Shpenzimet vitet e kaluar '!D33</f>
        <v>120</v>
      </c>
      <c r="E7" s="152">
        <f>'(C1b)Shpenzimet vitet e kaluar '!E33</f>
        <v>0</v>
      </c>
      <c r="F7" s="152">
        <f>'(C1b)Shpenzimet vitet e kaluar '!F33</f>
        <v>0</v>
      </c>
      <c r="G7" s="299" t="e">
        <f>#REF!</f>
        <v>#REF!</v>
      </c>
      <c r="H7" s="299" t="e">
        <f>#REF!</f>
        <v>#REF!</v>
      </c>
      <c r="I7" s="299" t="e">
        <f>#REF!</f>
        <v>#REF!</v>
      </c>
    </row>
    <row r="8" spans="1:10" ht="11.25" customHeight="1">
      <c r="B8" s="71" t="s">
        <v>31</v>
      </c>
      <c r="C8" s="71" t="e">
        <f>#REF!</f>
        <v>#REF!</v>
      </c>
      <c r="D8" s="152">
        <f>'(C1b)Shpenzimet vitet e kaluar '!D38</f>
        <v>0</v>
      </c>
      <c r="E8" s="152">
        <f>'(C1b)Shpenzimet vitet e kaluar '!E38</f>
        <v>0</v>
      </c>
      <c r="F8" s="152">
        <f>'(C1b)Shpenzimet vitet e kaluar '!F38</f>
        <v>0</v>
      </c>
      <c r="G8" s="299" t="e">
        <f>#REF!</f>
        <v>#REF!</v>
      </c>
      <c r="H8" s="299" t="e">
        <f>#REF!</f>
        <v>#REF!</v>
      </c>
      <c r="I8" s="299" t="e">
        <f>#REF!</f>
        <v>#REF!</v>
      </c>
    </row>
    <row r="9" spans="1:10" ht="11.25" customHeight="1">
      <c r="B9" s="71" t="s">
        <v>32</v>
      </c>
      <c r="C9" s="71" t="e">
        <f>#REF!</f>
        <v>#REF!</v>
      </c>
      <c r="D9" s="152">
        <f>'(C1b)Shpenzimet vitet e kaluar '!D46</f>
        <v>0</v>
      </c>
      <c r="E9" s="152">
        <f>'(C1b)Shpenzimet vitet e kaluar '!E46</f>
        <v>0</v>
      </c>
      <c r="F9" s="152">
        <f>'(C1b)Shpenzimet vitet e kaluar '!F46</f>
        <v>0</v>
      </c>
      <c r="G9" s="299" t="e">
        <f>#REF!</f>
        <v>#REF!</v>
      </c>
      <c r="H9" s="299" t="e">
        <f>#REF!</f>
        <v>#REF!</v>
      </c>
      <c r="I9" s="299" t="e">
        <f>#REF!</f>
        <v>#REF!</v>
      </c>
    </row>
    <row r="10" spans="1:10" ht="11.25" customHeight="1">
      <c r="B10" s="71" t="s">
        <v>33</v>
      </c>
      <c r="C10" s="71" t="e">
        <f>#REF!</f>
        <v>#REF!</v>
      </c>
      <c r="D10" s="152">
        <f>'(C1b)Shpenzimet vitet e kaluar '!D54</f>
        <v>13494</v>
      </c>
      <c r="E10" s="152">
        <f>'(C1b)Shpenzimet vitet e kaluar '!E54</f>
        <v>0</v>
      </c>
      <c r="F10" s="152">
        <f>'(C1b)Shpenzimet vitet e kaluar '!F54</f>
        <v>0</v>
      </c>
      <c r="G10" s="299" t="e">
        <f>#REF!</f>
        <v>#REF!</v>
      </c>
      <c r="H10" s="299" t="e">
        <f>#REF!</f>
        <v>#REF!</v>
      </c>
      <c r="I10" s="299" t="e">
        <f>#REF!</f>
        <v>#REF!</v>
      </c>
    </row>
    <row r="11" spans="1:10" ht="11.25" customHeight="1">
      <c r="B11" s="71" t="s">
        <v>34</v>
      </c>
      <c r="C11" s="71" t="e">
        <f>#REF!</f>
        <v>#REF!</v>
      </c>
      <c r="D11" s="152">
        <f>'(C1b)Shpenzimet vitet e kaluar '!D60</f>
        <v>34956</v>
      </c>
      <c r="E11" s="152">
        <f>'(C1b)Shpenzimet vitet e kaluar '!E60</f>
        <v>35243</v>
      </c>
      <c r="F11" s="152">
        <f>'(C1b)Shpenzimet vitet e kaluar '!F60</f>
        <v>11100</v>
      </c>
      <c r="G11" s="299" t="e">
        <f>#REF!</f>
        <v>#REF!</v>
      </c>
      <c r="H11" s="299" t="e">
        <f>#REF!</f>
        <v>#REF!</v>
      </c>
      <c r="I11" s="299" t="e">
        <f>#REF!</f>
        <v>#REF!</v>
      </c>
    </row>
    <row r="12" spans="1:10" ht="11.25" customHeight="1">
      <c r="B12" s="71" t="s">
        <v>35</v>
      </c>
      <c r="C12" s="71" t="e">
        <f>#REF!</f>
        <v>#REF!</v>
      </c>
      <c r="D12" s="152">
        <f>'(C1b)Shpenzimet vitet e kaluar '!D66</f>
        <v>0</v>
      </c>
      <c r="E12" s="152">
        <f>'(C1b)Shpenzimet vitet e kaluar '!E66</f>
        <v>0</v>
      </c>
      <c r="F12" s="152">
        <f>'(C1b)Shpenzimet vitet e kaluar '!F66</f>
        <v>0</v>
      </c>
      <c r="G12" s="299" t="e">
        <f>#REF!</f>
        <v>#REF!</v>
      </c>
      <c r="H12" s="299" t="e">
        <f>#REF!</f>
        <v>#REF!</v>
      </c>
      <c r="I12" s="299" t="e">
        <f>#REF!</f>
        <v>#REF!</v>
      </c>
    </row>
    <row r="13" spans="1:10" ht="11.25" customHeight="1">
      <c r="B13" s="71" t="s">
        <v>36</v>
      </c>
      <c r="C13" s="71" t="e">
        <f>#REF!</f>
        <v>#REF!</v>
      </c>
      <c r="D13" s="152">
        <f>'(C1b)Shpenzimet vitet e kaluar '!D72</f>
        <v>0</v>
      </c>
      <c r="E13" s="152">
        <f>'(C1b)Shpenzimet vitet e kaluar '!E72</f>
        <v>0</v>
      </c>
      <c r="F13" s="152">
        <f>'(C1b)Shpenzimet vitet e kaluar '!F72</f>
        <v>0</v>
      </c>
      <c r="G13" s="299" t="e">
        <f>#REF!</f>
        <v>#REF!</v>
      </c>
      <c r="H13" s="299" t="e">
        <f>#REF!</f>
        <v>#REF!</v>
      </c>
      <c r="I13" s="299" t="e">
        <f>#REF!</f>
        <v>#REF!</v>
      </c>
    </row>
    <row r="14" spans="1:10" ht="11.25" customHeight="1">
      <c r="B14" s="71" t="s">
        <v>37</v>
      </c>
      <c r="C14" s="71" t="e">
        <f>#REF!</f>
        <v>#REF!</v>
      </c>
      <c r="D14" s="152">
        <f>'(C1b)Shpenzimet vitet e kaluar '!D77</f>
        <v>0</v>
      </c>
      <c r="E14" s="152">
        <f>'(C1b)Shpenzimet vitet e kaluar '!E77</f>
        <v>0</v>
      </c>
      <c r="F14" s="152">
        <f>'(C1b)Shpenzimet vitet e kaluar '!F77</f>
        <v>0</v>
      </c>
      <c r="G14" s="299" t="e">
        <f>#REF!</f>
        <v>#REF!</v>
      </c>
      <c r="H14" s="299" t="e">
        <f>#REF!</f>
        <v>#REF!</v>
      </c>
      <c r="I14" s="299" t="e">
        <f>#REF!</f>
        <v>#REF!</v>
      </c>
    </row>
    <row r="15" spans="1:10" ht="11.25" customHeight="1">
      <c r="B15" s="71" t="s">
        <v>38</v>
      </c>
      <c r="C15" s="71" t="e">
        <f>#REF!</f>
        <v>#REF!</v>
      </c>
      <c r="D15" s="152">
        <f>'(C1b)Shpenzimet vitet e kaluar '!D82</f>
        <v>0</v>
      </c>
      <c r="E15" s="152">
        <f>'(C1b)Shpenzimet vitet e kaluar '!E82</f>
        <v>0</v>
      </c>
      <c r="F15" s="152">
        <f>'(C1b)Shpenzimet vitet e kaluar '!F82</f>
        <v>0</v>
      </c>
      <c r="G15" s="299" t="e">
        <f>#REF!</f>
        <v>#REF!</v>
      </c>
      <c r="H15" s="299" t="e">
        <f>#REF!</f>
        <v>#REF!</v>
      </c>
      <c r="I15" s="299" t="e">
        <f>#REF!</f>
        <v>#REF!</v>
      </c>
    </row>
    <row r="16" spans="1:10" ht="11.25" customHeight="1">
      <c r="B16" s="71" t="s">
        <v>39</v>
      </c>
      <c r="C16" s="71" t="e">
        <f>#REF!</f>
        <v>#REF!</v>
      </c>
      <c r="D16" s="152">
        <f>'(C1b)Shpenzimet vitet e kaluar '!D87</f>
        <v>0</v>
      </c>
      <c r="E16" s="152">
        <f>'(C1b)Shpenzimet vitet e kaluar '!E87</f>
        <v>0</v>
      </c>
      <c r="F16" s="152">
        <f>'(C1b)Shpenzimet vitet e kaluar '!F87</f>
        <v>0</v>
      </c>
      <c r="G16" s="299" t="e">
        <f>#REF!</f>
        <v>#REF!</v>
      </c>
      <c r="H16" s="299" t="e">
        <f>#REF!</f>
        <v>#REF!</v>
      </c>
      <c r="I16" s="299" t="e">
        <f>#REF!</f>
        <v>#REF!</v>
      </c>
    </row>
    <row r="17" spans="2:9" ht="15" customHeight="1">
      <c r="B17" s="71" t="s">
        <v>40</v>
      </c>
      <c r="C17" s="71" t="e">
        <f>#REF!</f>
        <v>#REF!</v>
      </c>
      <c r="D17" s="152">
        <f>'(C1b)Shpenzimet vitet e kaluar '!D93</f>
        <v>0</v>
      </c>
      <c r="E17" s="152">
        <f>'(C1b)Shpenzimet vitet e kaluar '!E93</f>
        <v>0</v>
      </c>
      <c r="F17" s="152">
        <f>'(C1b)Shpenzimet vitet e kaluar '!F93</f>
        <v>0</v>
      </c>
      <c r="G17" s="299" t="e">
        <f>#REF!</f>
        <v>#REF!</v>
      </c>
      <c r="H17" s="299" t="e">
        <f>#REF!</f>
        <v>#REF!</v>
      </c>
      <c r="I17" s="299" t="e">
        <f>#REF!</f>
        <v>#REF!</v>
      </c>
    </row>
    <row r="18" spans="2:9" ht="15" customHeight="1">
      <c r="B18" s="71" t="s">
        <v>41</v>
      </c>
      <c r="C18" s="71" t="e">
        <f>#REF!</f>
        <v>#REF!</v>
      </c>
      <c r="D18" s="152">
        <f>'(C1b)Shpenzimet vitet e kaluar '!D98</f>
        <v>0</v>
      </c>
      <c r="E18" s="152">
        <f>'(C1b)Shpenzimet vitet e kaluar '!E98</f>
        <v>0</v>
      </c>
      <c r="F18" s="152">
        <f>'(C1b)Shpenzimet vitet e kaluar '!F98</f>
        <v>32490</v>
      </c>
      <c r="G18" s="299" t="e">
        <f>#REF!</f>
        <v>#REF!</v>
      </c>
      <c r="H18" s="299" t="e">
        <f>#REF!</f>
        <v>#REF!</v>
      </c>
      <c r="I18" s="299" t="e">
        <f>#REF!</f>
        <v>#REF!</v>
      </c>
    </row>
    <row r="19" spans="2:9" ht="15" customHeight="1">
      <c r="B19" s="71" t="s">
        <v>44</v>
      </c>
      <c r="C19" s="71" t="e">
        <f>#REF!</f>
        <v>#REF!</v>
      </c>
      <c r="D19" s="152">
        <f>'(C1b)Shpenzimet vitet e kaluar '!D103</f>
        <v>0</v>
      </c>
      <c r="E19" s="152">
        <f>'(C1b)Shpenzimet vitet e kaluar '!E103</f>
        <v>0</v>
      </c>
      <c r="F19" s="152">
        <f>'(C1b)Shpenzimet vitet e kaluar '!F103</f>
        <v>117640</v>
      </c>
      <c r="G19" s="299" t="e">
        <f>#REF!</f>
        <v>#REF!</v>
      </c>
      <c r="H19" s="299" t="e">
        <f>#REF!</f>
        <v>#REF!</v>
      </c>
      <c r="I19" s="299" t="e">
        <f>#REF!</f>
        <v>#REF!</v>
      </c>
    </row>
    <row r="20" spans="2:9" ht="15" customHeight="1">
      <c r="B20" s="71" t="s">
        <v>45</v>
      </c>
      <c r="C20" s="71" t="e">
        <f>#REF!</f>
        <v>#REF!</v>
      </c>
      <c r="D20" s="152">
        <f>'(C1b)Shpenzimet vitet e kaluar '!D108</f>
        <v>0</v>
      </c>
      <c r="E20" s="152">
        <f>'(C1b)Shpenzimet vitet e kaluar '!E108</f>
        <v>0</v>
      </c>
      <c r="F20" s="152">
        <f>'(C1b)Shpenzimet vitet e kaluar '!F108</f>
        <v>0</v>
      </c>
      <c r="G20" s="299" t="e">
        <f>#REF!</f>
        <v>#REF!</v>
      </c>
      <c r="H20" s="299" t="e">
        <f>#REF!</f>
        <v>#REF!</v>
      </c>
      <c r="I20" s="299" t="e">
        <f>#REF!</f>
        <v>#REF!</v>
      </c>
    </row>
    <row r="21" spans="2:9" ht="15" customHeight="1">
      <c r="B21" s="71" t="s">
        <v>46</v>
      </c>
      <c r="C21" s="71" t="e">
        <f>#REF!</f>
        <v>#REF!</v>
      </c>
      <c r="D21" s="152">
        <f>'(C1b)Shpenzimet vitet e kaluar '!D114</f>
        <v>0</v>
      </c>
      <c r="E21" s="152">
        <f>'(C1b)Shpenzimet vitet e kaluar '!E114</f>
        <v>0</v>
      </c>
      <c r="F21" s="152">
        <f>'(C1b)Shpenzimet vitet e kaluar '!F114</f>
        <v>0</v>
      </c>
      <c r="G21" s="299" t="e">
        <f>#REF!</f>
        <v>#REF!</v>
      </c>
      <c r="H21" s="299" t="e">
        <f>#REF!</f>
        <v>#REF!</v>
      </c>
      <c r="I21" s="299" t="e">
        <f>#REF!</f>
        <v>#REF!</v>
      </c>
    </row>
    <row r="22" spans="2:9" ht="15" customHeight="1">
      <c r="B22" s="71" t="s">
        <v>47</v>
      </c>
      <c r="C22" s="71" t="e">
        <f>#REF!</f>
        <v>#REF!</v>
      </c>
      <c r="D22" s="152">
        <f>'(C1b)Shpenzimet vitet e kaluar '!D120</f>
        <v>0</v>
      </c>
      <c r="E22" s="152">
        <f>'(C1b)Shpenzimet vitet e kaluar '!E120</f>
        <v>0</v>
      </c>
      <c r="F22" s="152">
        <f>'(C1b)Shpenzimet vitet e kaluar '!F120</f>
        <v>0</v>
      </c>
      <c r="G22" s="299" t="e">
        <f>#REF!</f>
        <v>#REF!</v>
      </c>
      <c r="H22" s="299" t="e">
        <f>#REF!</f>
        <v>#REF!</v>
      </c>
      <c r="I22" s="299" t="e">
        <f>#REF!</f>
        <v>#REF!</v>
      </c>
    </row>
    <row r="23" spans="2:9" ht="15" customHeight="1">
      <c r="B23" s="71" t="s">
        <v>48</v>
      </c>
      <c r="C23" s="71" t="e">
        <f>#REF!</f>
        <v>#REF!</v>
      </c>
      <c r="D23" s="152">
        <f>'(C1b)Shpenzimet vitet e kaluar '!D126</f>
        <v>0</v>
      </c>
      <c r="E23" s="152">
        <f>'(C1b)Shpenzimet vitet e kaluar '!E126</f>
        <v>0</v>
      </c>
      <c r="F23" s="152">
        <f>'(C1b)Shpenzimet vitet e kaluar '!F126</f>
        <v>0</v>
      </c>
      <c r="G23" s="299" t="e">
        <f>#REF!</f>
        <v>#REF!</v>
      </c>
      <c r="H23" s="299" t="e">
        <f>#REF!</f>
        <v>#REF!</v>
      </c>
      <c r="I23" s="299" t="e">
        <f>#REF!</f>
        <v>#REF!</v>
      </c>
    </row>
    <row r="24" spans="2:9" ht="15" customHeight="1">
      <c r="B24" s="71" t="s">
        <v>49</v>
      </c>
      <c r="C24" s="71" t="e">
        <f>#REF!</f>
        <v>#REF!</v>
      </c>
      <c r="D24" s="152">
        <f>'(C1b)Shpenzimet vitet e kaluar '!D133</f>
        <v>0</v>
      </c>
      <c r="E24" s="152">
        <f>'(C1b)Shpenzimet vitet e kaluar '!E133</f>
        <v>0</v>
      </c>
      <c r="F24" s="152">
        <f>'(C1b)Shpenzimet vitet e kaluar '!F133</f>
        <v>2000</v>
      </c>
      <c r="G24" s="299" t="e">
        <f>#REF!</f>
        <v>#REF!</v>
      </c>
      <c r="H24" s="299" t="e">
        <f>#REF!</f>
        <v>#REF!</v>
      </c>
      <c r="I24" s="299" t="e">
        <f>#REF!</f>
        <v>#REF!</v>
      </c>
    </row>
    <row r="25" spans="2:9" ht="15" customHeight="1">
      <c r="B25" s="71" t="s">
        <v>50</v>
      </c>
      <c r="C25" s="71" t="e">
        <f>#REF!</f>
        <v>#REF!</v>
      </c>
      <c r="D25" s="152">
        <f>'(C1b)Shpenzimet vitet e kaluar '!D139</f>
        <v>0</v>
      </c>
      <c r="E25" s="152">
        <f>'(C1b)Shpenzimet vitet e kaluar '!E139</f>
        <v>0</v>
      </c>
      <c r="F25" s="152">
        <f>'(C1b)Shpenzimet vitet e kaluar '!F139</f>
        <v>0</v>
      </c>
      <c r="G25" s="299" t="e">
        <f>#REF!</f>
        <v>#REF!</v>
      </c>
      <c r="H25" s="299" t="e">
        <f>#REF!</f>
        <v>#REF!</v>
      </c>
      <c r="I25" s="299" t="e">
        <f>#REF!</f>
        <v>#REF!</v>
      </c>
    </row>
    <row r="26" spans="2:9" ht="15" customHeight="1">
      <c r="B26" s="71" t="s">
        <v>51</v>
      </c>
      <c r="C26" s="71" t="e">
        <f>#REF!</f>
        <v>#REF!</v>
      </c>
      <c r="D26" s="152">
        <f>'(C1b)Shpenzimet vitet e kaluar '!D150</f>
        <v>0</v>
      </c>
      <c r="E26" s="152">
        <f>'(C1b)Shpenzimet vitet e kaluar '!E150</f>
        <v>0</v>
      </c>
      <c r="F26" s="152">
        <f>'(C1b)Shpenzimet vitet e kaluar '!F150</f>
        <v>0</v>
      </c>
      <c r="G26" s="299" t="e">
        <f>#REF!</f>
        <v>#REF!</v>
      </c>
      <c r="H26" s="299" t="e">
        <f>#REF!</f>
        <v>#REF!</v>
      </c>
      <c r="I26" s="299" t="e">
        <f>#REF!</f>
        <v>#REF!</v>
      </c>
    </row>
    <row r="27" spans="2:9" ht="15" customHeight="1">
      <c r="B27" s="71" t="s">
        <v>52</v>
      </c>
      <c r="C27" s="71" t="e">
        <f>#REF!</f>
        <v>#REF!</v>
      </c>
      <c r="D27" s="152">
        <f>'(C1b)Shpenzimet vitet e kaluar '!D155</f>
        <v>0</v>
      </c>
      <c r="E27" s="152">
        <f>'(C1b)Shpenzimet vitet e kaluar '!E155</f>
        <v>0</v>
      </c>
      <c r="F27" s="152">
        <f>'(C1b)Shpenzimet vitet e kaluar '!F155</f>
        <v>0</v>
      </c>
      <c r="G27" s="299" t="e">
        <f>#REF!</f>
        <v>#REF!</v>
      </c>
      <c r="H27" s="299" t="e">
        <f>#REF!</f>
        <v>#REF!</v>
      </c>
      <c r="I27" s="299" t="e">
        <f>#REF!</f>
        <v>#REF!</v>
      </c>
    </row>
    <row r="28" spans="2:9" ht="15" customHeight="1">
      <c r="B28" s="71" t="s">
        <v>53</v>
      </c>
      <c r="C28" s="71" t="e">
        <f>#REF!</f>
        <v>#REF!</v>
      </c>
      <c r="D28" s="152">
        <f>'(C1b)Shpenzimet vitet e kaluar '!D160</f>
        <v>0</v>
      </c>
      <c r="E28" s="152">
        <f>'(C1b)Shpenzimet vitet e kaluar '!E160</f>
        <v>0</v>
      </c>
      <c r="F28" s="152">
        <f>'(C1b)Shpenzimet vitet e kaluar '!F160</f>
        <v>0</v>
      </c>
      <c r="G28" s="299" t="e">
        <f>#REF!</f>
        <v>#REF!</v>
      </c>
      <c r="H28" s="299" t="e">
        <f>#REF!</f>
        <v>#REF!</v>
      </c>
      <c r="I28" s="299" t="e">
        <f>#REF!</f>
        <v>#REF!</v>
      </c>
    </row>
    <row r="29" spans="2:9" ht="15" customHeight="1">
      <c r="B29" s="71" t="s">
        <v>54</v>
      </c>
      <c r="C29" s="71" t="e">
        <f>#REF!</f>
        <v>#REF!</v>
      </c>
      <c r="D29" s="152">
        <f>'(C1b)Shpenzimet vitet e kaluar '!D165</f>
        <v>0</v>
      </c>
      <c r="E29" s="152">
        <f>'(C1b)Shpenzimet vitet e kaluar '!E165</f>
        <v>0</v>
      </c>
      <c r="F29" s="152">
        <f>'(C1b)Shpenzimet vitet e kaluar '!F165</f>
        <v>0</v>
      </c>
      <c r="G29" s="299" t="e">
        <f>#REF!</f>
        <v>#REF!</v>
      </c>
      <c r="H29" s="299" t="e">
        <f>#REF!</f>
        <v>#REF!</v>
      </c>
      <c r="I29" s="299" t="e">
        <f>#REF!</f>
        <v>#REF!</v>
      </c>
    </row>
    <row r="30" spans="2:9" ht="15" customHeight="1">
      <c r="B30" s="71" t="s">
        <v>55</v>
      </c>
      <c r="C30" s="71" t="e">
        <f>#REF!</f>
        <v>#REF!</v>
      </c>
      <c r="D30" s="152">
        <f>'(C1b)Shpenzimet vitet e kaluar '!D170</f>
        <v>0</v>
      </c>
      <c r="E30" s="152">
        <f>'(C1b)Shpenzimet vitet e kaluar '!E170</f>
        <v>0</v>
      </c>
      <c r="F30" s="152">
        <f>'(C1b)Shpenzimet vitet e kaluar '!F170</f>
        <v>0</v>
      </c>
      <c r="G30" s="299" t="e">
        <f>#REF!</f>
        <v>#REF!</v>
      </c>
      <c r="H30" s="299" t="e">
        <f>#REF!</f>
        <v>#REF!</v>
      </c>
      <c r="I30" s="299" t="e">
        <f>#REF!</f>
        <v>#REF!</v>
      </c>
    </row>
    <row r="31" spans="2:9" ht="15" customHeight="1">
      <c r="B31" s="734" t="e">
        <f>#REF!</f>
        <v>#REF!</v>
      </c>
      <c r="C31" s="734"/>
      <c r="D31" s="302">
        <f t="shared" ref="D31:I31" si="0">SUM(D4:D30)</f>
        <v>112558</v>
      </c>
      <c r="E31" s="302">
        <f t="shared" si="0"/>
        <v>87525</v>
      </c>
      <c r="F31" s="302">
        <f t="shared" si="0"/>
        <v>165557</v>
      </c>
      <c r="G31" s="301" t="e">
        <f t="shared" si="0"/>
        <v>#REF!</v>
      </c>
      <c r="H31" s="301" t="e">
        <f t="shared" si="0"/>
        <v>#REF!</v>
      </c>
      <c r="I31" s="301" t="e">
        <f t="shared" si="0"/>
        <v>#REF!</v>
      </c>
    </row>
  </sheetData>
  <sheetProtection algorithmName="SHA-512" hashValue="dXJtoRR2X5oROdZXxR5a5swt4ivvtxiam7QQOhTt4KSFdkSqN7Uxw21gtf3Ae72iPj+zFR9aSCIgxMdmPFTLlA==" saltValue="1sPf493/xER8V3iOVjOgIg==" spinCount="100000" sheet="1" objects="1" scenarios="1" selectLockedCells="1"/>
  <mergeCells count="2">
    <mergeCell ref="A1:J1"/>
    <mergeCell ref="B31:C31"/>
  </mergeCells>
  <pageMargins left="0.78740157480314965" right="0.70866141732283472" top="0.98425196850393704" bottom="0.78740157480314965" header="0.43307086614173229" footer="0.31496062992125984"/>
  <pageSetup paperSize="9" scale="91" fitToWidth="0" fitToHeight="0" orientation="landscape" r:id="rId1"/>
  <headerFooter>
    <oddHeader>&amp;LPROGRAMI BUXHETOR AFATMESËM&amp;C&amp;8 28 Shkurt 2019&amp;R&amp;A</oddHeader>
    <oddFooter>&amp;L&amp;8Copyright for Albania: Ministry of Finance and Economy / Local Finance Directory&amp;R1</oddFooter>
  </headerFooter>
  <rowBreaks count="1" manualBreakCount="1">
    <brk id="108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9">
    <tabColor rgb="FF00B0F0"/>
    <pageSetUpPr fitToPage="1"/>
  </sheetPr>
  <dimension ref="A1:E27"/>
  <sheetViews>
    <sheetView showGridLines="0" zoomScaleNormal="100" workbookViewId="0">
      <selection activeCell="B21" sqref="B21"/>
    </sheetView>
  </sheetViews>
  <sheetFormatPr defaultColWidth="9.140625" defaultRowHeight="12.75"/>
  <cols>
    <col min="1" max="1" width="42.42578125" style="1" customWidth="1"/>
    <col min="2" max="2" width="43.42578125" style="1" customWidth="1"/>
    <col min="3" max="16384" width="9.140625" style="1"/>
  </cols>
  <sheetData>
    <row r="1" spans="1:2" s="34" customFormat="1">
      <c r="A1" s="538" t="e">
        <f>#REF!</f>
        <v>#REF!</v>
      </c>
      <c r="B1" s="539"/>
    </row>
    <row r="2" spans="1:2" s="60" customFormat="1"/>
    <row r="3" spans="1:2" s="136" customFormat="1" ht="21">
      <c r="A3" s="536" t="e">
        <f>#REF!</f>
        <v>#REF!</v>
      </c>
      <c r="B3" s="537"/>
    </row>
    <row r="4" spans="1:2">
      <c r="A4" s="60"/>
    </row>
    <row r="5" spans="1:2" s="60" customFormat="1">
      <c r="A5" s="149" t="e">
        <f>#REF!</f>
        <v>#REF!</v>
      </c>
      <c r="B5" s="66">
        <f>B6-1</f>
        <v>2018</v>
      </c>
    </row>
    <row r="6" spans="1:2">
      <c r="A6" s="149" t="e">
        <f>#REF!</f>
        <v>#REF!</v>
      </c>
      <c r="B6" s="17">
        <f>B7-1</f>
        <v>2019</v>
      </c>
    </row>
    <row r="7" spans="1:2">
      <c r="A7" s="149" t="e">
        <f>#REF!</f>
        <v>#REF!</v>
      </c>
      <c r="B7" s="45">
        <v>2020</v>
      </c>
    </row>
    <row r="8" spans="1:2">
      <c r="A8" s="149" t="e">
        <f>#REF!</f>
        <v>#REF!</v>
      </c>
      <c r="B8" s="17">
        <f>B7+1</f>
        <v>2021</v>
      </c>
    </row>
    <row r="9" spans="1:2">
      <c r="A9" s="149" t="e">
        <f>#REF!</f>
        <v>#REF!</v>
      </c>
      <c r="B9" s="17">
        <f>B8+1</f>
        <v>2022</v>
      </c>
    </row>
    <row r="10" spans="1:2">
      <c r="A10" s="149" t="e">
        <f>#REF!</f>
        <v>#REF!</v>
      </c>
      <c r="B10" s="17">
        <f>B9+1</f>
        <v>2023</v>
      </c>
    </row>
    <row r="11" spans="1:2">
      <c r="A11" s="60"/>
    </row>
    <row r="12" spans="1:2">
      <c r="A12" s="150" t="e">
        <f>#REF!</f>
        <v>#REF!</v>
      </c>
      <c r="B12" s="507" t="s">
        <v>159</v>
      </c>
    </row>
    <row r="13" spans="1:2">
      <c r="A13" s="150" t="e">
        <f>#REF!</f>
        <v>#REF!</v>
      </c>
      <c r="B13" s="45" t="s">
        <v>160</v>
      </c>
    </row>
    <row r="14" spans="1:2">
      <c r="A14" s="150" t="e">
        <f>#REF!</f>
        <v>#REF!</v>
      </c>
      <c r="B14" s="45"/>
    </row>
    <row r="15" spans="1:2">
      <c r="A15" s="150" t="e">
        <f>#REF!</f>
        <v>#REF!</v>
      </c>
      <c r="B15" s="45">
        <v>9716</v>
      </c>
    </row>
    <row r="16" spans="1:2">
      <c r="A16" s="150" t="e">
        <f>#REF!</f>
        <v>#REF!</v>
      </c>
      <c r="B16" s="45" t="s">
        <v>161</v>
      </c>
    </row>
    <row r="17" spans="1:5">
      <c r="A17" s="150" t="e">
        <f>#REF!</f>
        <v>#REF!</v>
      </c>
      <c r="B17" s="22"/>
    </row>
    <row r="18" spans="1:5" ht="25.5">
      <c r="A18" s="150" t="e">
        <f>#REF!</f>
        <v>#REF!</v>
      </c>
      <c r="B18" s="70">
        <v>35216</v>
      </c>
    </row>
    <row r="19" spans="1:5">
      <c r="A19" s="150" t="e">
        <f>#REF!</f>
        <v>#REF!</v>
      </c>
      <c r="B19" s="70">
        <v>210</v>
      </c>
    </row>
    <row r="20" spans="1:5" s="60" customFormat="1" ht="25.5">
      <c r="A20" s="150" t="e">
        <f>#REF!</f>
        <v>#REF!</v>
      </c>
      <c r="B20" s="70"/>
    </row>
    <row r="21" spans="1:5" ht="25.5">
      <c r="A21" s="150" t="e">
        <f>#REF!</f>
        <v>#REF!</v>
      </c>
      <c r="B21" s="70"/>
    </row>
    <row r="23" spans="1:5">
      <c r="A23" s="150" t="e">
        <f>#REF!</f>
        <v>#REF!</v>
      </c>
      <c r="B23" s="43" t="s">
        <v>149</v>
      </c>
      <c r="C23" s="73"/>
      <c r="D23" s="47"/>
      <c r="E23" s="47"/>
    </row>
    <row r="24" spans="1:5" s="60" customFormat="1" hidden="1">
      <c r="B24" s="60" t="s">
        <v>152</v>
      </c>
    </row>
    <row r="25" spans="1:5" hidden="1">
      <c r="B25" s="1" t="s">
        <v>149</v>
      </c>
    </row>
    <row r="26" spans="1:5" hidden="1">
      <c r="B26" s="1" t="s">
        <v>150</v>
      </c>
    </row>
    <row r="27" spans="1:5" hidden="1">
      <c r="B27" s="1" t="s">
        <v>151</v>
      </c>
    </row>
  </sheetData>
  <sheetProtection algorithmName="SHA-512" hashValue="YEvWvn3M1SwbwtAc2h9CPtfC2JzNYNcds9yvVMM47K0jXg8+3JyZDzn0+0iiHeL2tcsnkXYVpIcBzI467cevIA==" saltValue="NuuhwNbmfi6Fr57ud6mbDw==" spinCount="100000" sheet="1" objects="1" scenarios="1" selectLockedCells="1"/>
  <mergeCells count="2">
    <mergeCell ref="A3:B3"/>
    <mergeCell ref="A1:B1"/>
  </mergeCells>
  <dataValidations count="1">
    <dataValidation type="list" allowBlank="1" showInputMessage="1" showErrorMessage="1" sqref="B23">
      <formula1>$B$24:$B$27</formula1>
    </dataValidation>
  </dataValidations>
  <pageMargins left="0.78740157480314965" right="0.70866141732283472" top="0.98425196850393704" bottom="0.78740157480314965" header="0.43307086614173229" footer="0.31496062992125984"/>
  <pageSetup paperSize="9" fitToHeight="0" orientation="portrait" r:id="rId1"/>
  <headerFooter>
    <oddHeader>&amp;LPROGRAMI BUXHETOR AFATMESËM&amp;C&amp;8 28 Shkurt 2019
&amp;R&amp;A</oddHeader>
    <oddFooter>&amp;L&amp;8Copyright for Albania:  Ministry of Finance and Economy / Local Finance Directory&amp;R1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00B0F0"/>
    <pageSetUpPr fitToPage="1"/>
  </sheetPr>
  <dimension ref="A1:H117"/>
  <sheetViews>
    <sheetView showGridLines="0" tabSelected="1" topLeftCell="A7" zoomScaleNormal="100" workbookViewId="0">
      <selection activeCell="E46" sqref="E46"/>
    </sheetView>
  </sheetViews>
  <sheetFormatPr defaultColWidth="9.140625" defaultRowHeight="12.75"/>
  <cols>
    <col min="1" max="1" width="14.28515625" style="1" bestFit="1" customWidth="1"/>
    <col min="2" max="2" width="58.42578125" style="1" customWidth="1"/>
    <col min="3" max="3" width="52.42578125" style="1" customWidth="1"/>
    <col min="4" max="4" width="21.28515625" style="1" customWidth="1"/>
    <col min="5" max="5" width="11.28515625" style="1" customWidth="1"/>
    <col min="6" max="8" width="9.28515625" style="60" customWidth="1"/>
    <col min="9" max="16384" width="9.140625" style="1"/>
  </cols>
  <sheetData>
    <row r="1" spans="1:8" s="34" customFormat="1">
      <c r="A1" s="540" t="e">
        <f>#REF!</f>
        <v>#REF!</v>
      </c>
      <c r="B1" s="541"/>
      <c r="C1" s="541"/>
      <c r="D1" s="541"/>
      <c r="E1" s="541"/>
      <c r="F1" s="541"/>
      <c r="G1" s="541"/>
      <c r="H1" s="542"/>
    </row>
    <row r="2" spans="1:8" s="60" customFormat="1"/>
    <row r="3" spans="1:8" s="136" customFormat="1" ht="21">
      <c r="A3" s="536" t="e">
        <f>#REF!</f>
        <v>#REF!</v>
      </c>
      <c r="B3" s="543"/>
      <c r="C3" s="543"/>
      <c r="D3" s="543"/>
      <c r="E3" s="543"/>
      <c r="F3" s="543"/>
      <c r="G3" s="543"/>
      <c r="H3" s="537"/>
    </row>
    <row r="5" spans="1:8" s="2" customFormat="1" ht="25.5" customHeight="1">
      <c r="A5" s="547" t="e">
        <f>#REF!</f>
        <v>#REF!</v>
      </c>
      <c r="B5" s="547" t="e">
        <f>#REF!</f>
        <v>#REF!</v>
      </c>
      <c r="C5" s="547" t="e">
        <f>#REF!</f>
        <v>#REF!</v>
      </c>
      <c r="D5" s="547" t="e">
        <f>#REF!</f>
        <v>#REF!</v>
      </c>
      <c r="E5" s="544" t="e">
        <f>#REF!</f>
        <v>#REF!</v>
      </c>
      <c r="F5" s="545"/>
      <c r="G5" s="545"/>
      <c r="H5" s="546"/>
    </row>
    <row r="6" spans="1:8" s="2" customFormat="1" ht="25.5">
      <c r="A6" s="548"/>
      <c r="B6" s="548"/>
      <c r="C6" s="548"/>
      <c r="D6" s="548"/>
      <c r="E6" s="339" t="e">
        <f>#REF!</f>
        <v>#REF!</v>
      </c>
      <c r="F6" s="339" t="e">
        <f>#REF!</f>
        <v>#REF!</v>
      </c>
      <c r="G6" s="339" t="e">
        <f>#REF!</f>
        <v>#REF!</v>
      </c>
      <c r="H6" s="339" t="e">
        <f>#REF!</f>
        <v>#REF!</v>
      </c>
    </row>
    <row r="7" spans="1:8" ht="24" customHeight="1">
      <c r="A7" s="151" t="e">
        <f>#REF!</f>
        <v>#REF!</v>
      </c>
      <c r="B7" s="151" t="e">
        <f>#REF!</f>
        <v>#REF!</v>
      </c>
      <c r="C7" s="508"/>
      <c r="D7" s="509"/>
      <c r="E7" s="510">
        <f>E8+E9+E10</f>
        <v>62</v>
      </c>
      <c r="F7" s="510">
        <f t="shared" ref="F7:H7" si="0">F8+F9+F10</f>
        <v>62</v>
      </c>
      <c r="G7" s="510">
        <f t="shared" si="0"/>
        <v>62</v>
      </c>
      <c r="H7" s="510">
        <f t="shared" si="0"/>
        <v>62</v>
      </c>
    </row>
    <row r="8" spans="1:8" s="60" customFormat="1" ht="15.75" customHeight="1">
      <c r="A8" s="66" t="e">
        <f>#REF!</f>
        <v>#REF!</v>
      </c>
      <c r="B8" s="66" t="e">
        <f>#REF!</f>
        <v>#REF!</v>
      </c>
      <c r="C8" s="43" t="s">
        <v>162</v>
      </c>
      <c r="D8" s="43" t="s">
        <v>163</v>
      </c>
      <c r="E8" s="511">
        <v>62</v>
      </c>
      <c r="F8" s="511">
        <v>62</v>
      </c>
      <c r="G8" s="511">
        <v>62</v>
      </c>
      <c r="H8" s="511">
        <v>62</v>
      </c>
    </row>
    <row r="9" spans="1:8" s="60" customFormat="1" ht="15" customHeight="1">
      <c r="A9" s="66" t="e">
        <f>#REF!</f>
        <v>#REF!</v>
      </c>
      <c r="B9" s="66" t="e">
        <f>#REF!</f>
        <v>#REF!</v>
      </c>
      <c r="C9" s="43"/>
      <c r="D9" s="43"/>
      <c r="E9" s="511"/>
      <c r="F9" s="511"/>
      <c r="G9" s="511"/>
      <c r="H9" s="511"/>
    </row>
    <row r="10" spans="1:8" s="60" customFormat="1">
      <c r="A10" s="66" t="e">
        <f>#REF!</f>
        <v>#REF!</v>
      </c>
      <c r="B10" s="66" t="e">
        <f>#REF!</f>
        <v>#REF!</v>
      </c>
      <c r="C10" s="43"/>
      <c r="D10" s="43"/>
      <c r="E10" s="511"/>
      <c r="F10" s="511"/>
      <c r="G10" s="511"/>
      <c r="H10" s="511"/>
    </row>
    <row r="11" spans="1:8">
      <c r="A11" s="151" t="e">
        <f>#REF!</f>
        <v>#REF!</v>
      </c>
      <c r="B11" s="151" t="e">
        <f>#REF!</f>
        <v>#REF!</v>
      </c>
      <c r="C11" s="509"/>
      <c r="D11" s="509"/>
      <c r="E11" s="510">
        <f>E12</f>
        <v>0</v>
      </c>
      <c r="F11" s="510">
        <f t="shared" ref="F11:H11" si="1">F12</f>
        <v>0</v>
      </c>
      <c r="G11" s="510">
        <f t="shared" si="1"/>
        <v>0</v>
      </c>
      <c r="H11" s="510">
        <f t="shared" si="1"/>
        <v>0</v>
      </c>
    </row>
    <row r="12" spans="1:8" s="60" customFormat="1">
      <c r="A12" s="66" t="e">
        <f>#REF!</f>
        <v>#REF!</v>
      </c>
      <c r="B12" s="66" t="e">
        <f>#REF!</f>
        <v>#REF!</v>
      </c>
      <c r="C12" s="43"/>
      <c r="D12" s="43"/>
      <c r="E12" s="511"/>
      <c r="F12" s="511"/>
      <c r="G12" s="511"/>
      <c r="H12" s="511"/>
    </row>
    <row r="13" spans="1:8">
      <c r="A13" s="151" t="e">
        <f>#REF!</f>
        <v>#REF!</v>
      </c>
      <c r="B13" s="151" t="e">
        <f>#REF!</f>
        <v>#REF!</v>
      </c>
      <c r="C13" s="509"/>
      <c r="D13" s="509"/>
      <c r="E13" s="510">
        <f>E14</f>
        <v>14</v>
      </c>
      <c r="F13" s="510">
        <f t="shared" ref="F13:H13" si="2">F14</f>
        <v>14</v>
      </c>
      <c r="G13" s="510">
        <f t="shared" si="2"/>
        <v>14</v>
      </c>
      <c r="H13" s="510">
        <f t="shared" si="2"/>
        <v>14</v>
      </c>
    </row>
    <row r="14" spans="1:8" s="60" customFormat="1">
      <c r="A14" s="66" t="e">
        <f>#REF!</f>
        <v>#REF!</v>
      </c>
      <c r="B14" s="66" t="e">
        <f>#REF!</f>
        <v>#REF!</v>
      </c>
      <c r="C14" s="43" t="s">
        <v>164</v>
      </c>
      <c r="D14" s="43" t="s">
        <v>165</v>
      </c>
      <c r="E14" s="511">
        <v>14</v>
      </c>
      <c r="F14" s="511">
        <v>14</v>
      </c>
      <c r="G14" s="511">
        <v>14</v>
      </c>
      <c r="H14" s="511">
        <v>14</v>
      </c>
    </row>
    <row r="15" spans="1:8" ht="18.75" customHeight="1">
      <c r="A15" s="151" t="e">
        <f>#REF!</f>
        <v>#REF!</v>
      </c>
      <c r="B15" s="151" t="e">
        <f>#REF!</f>
        <v>#REF!</v>
      </c>
      <c r="C15" s="509"/>
      <c r="D15" s="509"/>
      <c r="E15" s="510">
        <f>E16</f>
        <v>14</v>
      </c>
      <c r="F15" s="510">
        <f t="shared" ref="F15:H15" si="3">F16</f>
        <v>14</v>
      </c>
      <c r="G15" s="510">
        <f t="shared" si="3"/>
        <v>14</v>
      </c>
      <c r="H15" s="510">
        <f t="shared" si="3"/>
        <v>14</v>
      </c>
    </row>
    <row r="16" spans="1:8" s="60" customFormat="1">
      <c r="A16" s="66" t="e">
        <f>#REF!</f>
        <v>#REF!</v>
      </c>
      <c r="B16" s="66" t="e">
        <f>#REF!</f>
        <v>#REF!</v>
      </c>
      <c r="C16" s="43" t="s">
        <v>164</v>
      </c>
      <c r="D16" s="43" t="s">
        <v>165</v>
      </c>
      <c r="E16" s="511">
        <v>14</v>
      </c>
      <c r="F16" s="511">
        <v>14</v>
      </c>
      <c r="G16" s="511">
        <v>14</v>
      </c>
      <c r="H16" s="511">
        <v>14</v>
      </c>
    </row>
    <row r="17" spans="1:8">
      <c r="A17" s="151" t="e">
        <f>#REF!</f>
        <v>#REF!</v>
      </c>
      <c r="B17" s="151" t="e">
        <f>#REF!</f>
        <v>#REF!</v>
      </c>
      <c r="C17" s="509"/>
      <c r="D17" s="509"/>
      <c r="E17" s="510">
        <f>E18</f>
        <v>0</v>
      </c>
      <c r="F17" s="510">
        <f t="shared" ref="F17:H17" si="4">F18</f>
        <v>0</v>
      </c>
      <c r="G17" s="510">
        <f t="shared" si="4"/>
        <v>0</v>
      </c>
      <c r="H17" s="510">
        <f t="shared" si="4"/>
        <v>0</v>
      </c>
    </row>
    <row r="18" spans="1:8" s="60" customFormat="1">
      <c r="A18" s="66" t="e">
        <f>#REF!</f>
        <v>#REF!</v>
      </c>
      <c r="B18" s="66" t="e">
        <f>#REF!</f>
        <v>#REF!</v>
      </c>
      <c r="C18" s="43"/>
      <c r="D18" s="43"/>
      <c r="E18" s="511"/>
      <c r="F18" s="511"/>
      <c r="G18" s="511"/>
      <c r="H18" s="511"/>
    </row>
    <row r="19" spans="1:8">
      <c r="A19" s="151" t="e">
        <f>#REF!</f>
        <v>#REF!</v>
      </c>
      <c r="B19" s="151" t="e">
        <f>#REF!</f>
        <v>#REF!</v>
      </c>
      <c r="C19" s="509"/>
      <c r="D19" s="509"/>
      <c r="E19" s="510">
        <f>E20+E21</f>
        <v>0</v>
      </c>
      <c r="F19" s="510">
        <f t="shared" ref="F19:H19" si="5">F20+F21</f>
        <v>0</v>
      </c>
      <c r="G19" s="510">
        <f t="shared" si="5"/>
        <v>0</v>
      </c>
      <c r="H19" s="510">
        <f t="shared" si="5"/>
        <v>0</v>
      </c>
    </row>
    <row r="20" spans="1:8" s="60" customFormat="1">
      <c r="A20" s="66" t="e">
        <f>#REF!</f>
        <v>#REF!</v>
      </c>
      <c r="B20" s="66" t="e">
        <f>#REF!</f>
        <v>#REF!</v>
      </c>
      <c r="C20" s="43"/>
      <c r="D20" s="43"/>
      <c r="E20" s="511"/>
      <c r="F20" s="511"/>
      <c r="G20" s="511"/>
      <c r="H20" s="511"/>
    </row>
    <row r="21" spans="1:8" s="60" customFormat="1">
      <c r="A21" s="66" t="e">
        <f>#REF!</f>
        <v>#REF!</v>
      </c>
      <c r="B21" s="66" t="e">
        <f>#REF!</f>
        <v>#REF!</v>
      </c>
      <c r="C21" s="43"/>
      <c r="D21" s="43"/>
      <c r="E21" s="511"/>
      <c r="F21" s="511"/>
      <c r="G21" s="511"/>
      <c r="H21" s="511"/>
    </row>
    <row r="22" spans="1:8">
      <c r="A22" s="151" t="e">
        <f>#REF!</f>
        <v>#REF!</v>
      </c>
      <c r="B22" s="151" t="e">
        <f>#REF!</f>
        <v>#REF!</v>
      </c>
      <c r="C22" s="509"/>
      <c r="D22" s="509"/>
      <c r="E22" s="510">
        <f>E23+E24+E25</f>
        <v>23</v>
      </c>
      <c r="F22" s="510">
        <f t="shared" ref="F22:H22" si="6">F23+F24+F25</f>
        <v>23</v>
      </c>
      <c r="G22" s="510">
        <f t="shared" si="6"/>
        <v>23</v>
      </c>
      <c r="H22" s="510">
        <f t="shared" si="6"/>
        <v>23</v>
      </c>
    </row>
    <row r="23" spans="1:8" s="60" customFormat="1" ht="25.5">
      <c r="A23" s="66" t="e">
        <f>#REF!</f>
        <v>#REF!</v>
      </c>
      <c r="B23" s="66" t="e">
        <f>#REF!</f>
        <v>#REF!</v>
      </c>
      <c r="C23" s="43" t="s">
        <v>166</v>
      </c>
      <c r="D23" s="43" t="s">
        <v>173</v>
      </c>
      <c r="E23" s="511">
        <v>6</v>
      </c>
      <c r="F23" s="511">
        <v>6</v>
      </c>
      <c r="G23" s="511">
        <v>6</v>
      </c>
      <c r="H23" s="511">
        <v>6</v>
      </c>
    </row>
    <row r="24" spans="1:8" s="60" customFormat="1">
      <c r="A24" s="66" t="e">
        <f>#REF!</f>
        <v>#REF!</v>
      </c>
      <c r="B24" s="66" t="e">
        <f>#REF!</f>
        <v>#REF!</v>
      </c>
      <c r="C24" s="43"/>
      <c r="D24" s="43"/>
      <c r="E24" s="511">
        <v>8</v>
      </c>
      <c r="F24" s="511">
        <v>8</v>
      </c>
      <c r="G24" s="511">
        <v>8</v>
      </c>
      <c r="H24" s="511">
        <v>8</v>
      </c>
    </row>
    <row r="25" spans="1:8" s="60" customFormat="1">
      <c r="A25" s="66" t="e">
        <f>#REF!</f>
        <v>#REF!</v>
      </c>
      <c r="B25" s="66" t="e">
        <f>#REF!</f>
        <v>#REF!</v>
      </c>
      <c r="C25" s="43"/>
      <c r="D25" s="43"/>
      <c r="E25" s="511">
        <v>9</v>
      </c>
      <c r="F25" s="511">
        <v>9</v>
      </c>
      <c r="G25" s="511">
        <v>9</v>
      </c>
      <c r="H25" s="511">
        <v>9</v>
      </c>
    </row>
    <row r="26" spans="1:8">
      <c r="A26" s="151" t="e">
        <f>#REF!</f>
        <v>#REF!</v>
      </c>
      <c r="B26" s="151" t="e">
        <f>#REF!</f>
        <v>#REF!</v>
      </c>
      <c r="C26" s="509"/>
      <c r="D26" s="509"/>
      <c r="E26" s="510">
        <f>E27+E28</f>
        <v>18</v>
      </c>
      <c r="F26" s="510">
        <f t="shared" ref="F26:H26" si="7">F27+F28</f>
        <v>18</v>
      </c>
      <c r="G26" s="510">
        <f t="shared" si="7"/>
        <v>18</v>
      </c>
      <c r="H26" s="510">
        <f t="shared" si="7"/>
        <v>18</v>
      </c>
    </row>
    <row r="27" spans="1:8" s="60" customFormat="1" ht="15.75" customHeight="1">
      <c r="A27" s="66" t="e">
        <f>#REF!</f>
        <v>#REF!</v>
      </c>
      <c r="B27" s="66" t="e">
        <f>#REF!</f>
        <v>#REF!</v>
      </c>
      <c r="C27" s="43" t="s">
        <v>167</v>
      </c>
      <c r="D27" s="43" t="s">
        <v>168</v>
      </c>
      <c r="E27" s="511">
        <v>18</v>
      </c>
      <c r="F27" s="511">
        <v>18</v>
      </c>
      <c r="G27" s="511">
        <v>18</v>
      </c>
      <c r="H27" s="511">
        <v>18</v>
      </c>
    </row>
    <row r="28" spans="1:8" s="60" customFormat="1">
      <c r="A28" s="66" t="e">
        <f>#REF!</f>
        <v>#REF!</v>
      </c>
      <c r="B28" s="66" t="e">
        <f>#REF!</f>
        <v>#REF!</v>
      </c>
      <c r="C28" s="43"/>
      <c r="D28" s="43"/>
      <c r="E28" s="511"/>
      <c r="F28" s="511"/>
      <c r="G28" s="511"/>
      <c r="H28" s="511"/>
    </row>
    <row r="29" spans="1:8">
      <c r="A29" s="151" t="e">
        <f>#REF!</f>
        <v>#REF!</v>
      </c>
      <c r="B29" s="151" t="e">
        <f>#REF!</f>
        <v>#REF!</v>
      </c>
      <c r="C29" s="509"/>
      <c r="D29" s="509"/>
      <c r="E29" s="510">
        <f>E30+E31</f>
        <v>0</v>
      </c>
      <c r="F29" s="510">
        <f t="shared" ref="F29:H29" si="8">F30+F31</f>
        <v>0</v>
      </c>
      <c r="G29" s="510">
        <f t="shared" si="8"/>
        <v>0</v>
      </c>
      <c r="H29" s="510">
        <f t="shared" si="8"/>
        <v>0</v>
      </c>
    </row>
    <row r="30" spans="1:8" s="60" customFormat="1" ht="16.5" customHeight="1">
      <c r="A30" s="66" t="e">
        <f>#REF!</f>
        <v>#REF!</v>
      </c>
      <c r="B30" s="66" t="e">
        <f>#REF!</f>
        <v>#REF!</v>
      </c>
      <c r="C30" s="43"/>
      <c r="D30" s="43"/>
      <c r="E30" s="511"/>
      <c r="F30" s="511"/>
      <c r="G30" s="511"/>
      <c r="H30" s="511"/>
    </row>
    <row r="31" spans="1:8" s="60" customFormat="1">
      <c r="A31" s="66" t="e">
        <f>#REF!</f>
        <v>#REF!</v>
      </c>
      <c r="B31" s="66" t="e">
        <f>#REF!</f>
        <v>#REF!</v>
      </c>
      <c r="C31" s="43"/>
      <c r="D31" s="43"/>
      <c r="E31" s="511"/>
      <c r="F31" s="511"/>
      <c r="G31" s="511"/>
      <c r="H31" s="511"/>
    </row>
    <row r="32" spans="1:8">
      <c r="A32" s="151" t="e">
        <f>#REF!</f>
        <v>#REF!</v>
      </c>
      <c r="B32" s="151" t="e">
        <f>#REF!</f>
        <v>#REF!</v>
      </c>
      <c r="C32" s="509"/>
      <c r="D32" s="509"/>
      <c r="E32" s="510">
        <f>E33</f>
        <v>0</v>
      </c>
      <c r="F32" s="510">
        <f t="shared" ref="F32:H32" si="9">F33</f>
        <v>0</v>
      </c>
      <c r="G32" s="510">
        <f t="shared" si="9"/>
        <v>0</v>
      </c>
      <c r="H32" s="510">
        <f t="shared" si="9"/>
        <v>0</v>
      </c>
    </row>
    <row r="33" spans="1:8" s="60" customFormat="1" ht="12.75" customHeight="1">
      <c r="A33" s="66" t="e">
        <f>#REF!</f>
        <v>#REF!</v>
      </c>
      <c r="B33" s="66" t="e">
        <f>#REF!</f>
        <v>#REF!</v>
      </c>
      <c r="C33" s="43"/>
      <c r="D33" s="43"/>
      <c r="E33" s="511"/>
      <c r="F33" s="511"/>
      <c r="G33" s="511"/>
      <c r="H33" s="511"/>
    </row>
    <row r="34" spans="1:8">
      <c r="A34" s="151" t="e">
        <f>#REF!</f>
        <v>#REF!</v>
      </c>
      <c r="B34" s="151" t="e">
        <f>#REF!</f>
        <v>#REF!</v>
      </c>
      <c r="C34" s="509"/>
      <c r="D34" s="509"/>
      <c r="E34" s="510">
        <f>E35</f>
        <v>0</v>
      </c>
      <c r="F34" s="510">
        <f t="shared" ref="F34:H34" si="10">F35</f>
        <v>0</v>
      </c>
      <c r="G34" s="510">
        <f t="shared" si="10"/>
        <v>0</v>
      </c>
      <c r="H34" s="510">
        <f t="shared" si="10"/>
        <v>0</v>
      </c>
    </row>
    <row r="35" spans="1:8" s="60" customFormat="1">
      <c r="A35" s="66" t="e">
        <f>#REF!</f>
        <v>#REF!</v>
      </c>
      <c r="B35" s="66" t="e">
        <f>#REF!</f>
        <v>#REF!</v>
      </c>
      <c r="C35" s="43"/>
      <c r="D35" s="43"/>
      <c r="E35" s="511"/>
      <c r="F35" s="511"/>
      <c r="G35" s="511"/>
      <c r="H35" s="511"/>
    </row>
    <row r="36" spans="1:8">
      <c r="A36" s="151" t="e">
        <f>#REF!</f>
        <v>#REF!</v>
      </c>
      <c r="B36" s="151" t="e">
        <f>#REF!</f>
        <v>#REF!</v>
      </c>
      <c r="C36" s="509"/>
      <c r="D36" s="509"/>
      <c r="E36" s="510">
        <f>E37</f>
        <v>0</v>
      </c>
      <c r="F36" s="510">
        <f t="shared" ref="F36:H36" si="11">F37</f>
        <v>0</v>
      </c>
      <c r="G36" s="510">
        <f t="shared" si="11"/>
        <v>0</v>
      </c>
      <c r="H36" s="510">
        <f t="shared" si="11"/>
        <v>0</v>
      </c>
    </row>
    <row r="37" spans="1:8" s="60" customFormat="1">
      <c r="A37" s="66" t="e">
        <f>#REF!</f>
        <v>#REF!</v>
      </c>
      <c r="B37" s="66" t="e">
        <f>#REF!</f>
        <v>#REF!</v>
      </c>
      <c r="C37" s="43"/>
      <c r="D37" s="43"/>
      <c r="E37" s="511"/>
      <c r="F37" s="511"/>
      <c r="G37" s="511"/>
      <c r="H37" s="511"/>
    </row>
    <row r="38" spans="1:8">
      <c r="A38" s="151" t="e">
        <f>#REF!</f>
        <v>#REF!</v>
      </c>
      <c r="B38" s="151" t="e">
        <f>#REF!</f>
        <v>#REF!</v>
      </c>
      <c r="C38" s="509"/>
      <c r="D38" s="509"/>
      <c r="E38" s="510">
        <f>E39</f>
        <v>0</v>
      </c>
      <c r="F38" s="510">
        <f t="shared" ref="F38:H38" si="12">F39</f>
        <v>0</v>
      </c>
      <c r="G38" s="510">
        <f t="shared" si="12"/>
        <v>0</v>
      </c>
      <c r="H38" s="510">
        <f t="shared" si="12"/>
        <v>0</v>
      </c>
    </row>
    <row r="39" spans="1:8" s="60" customFormat="1" ht="15" customHeight="1">
      <c r="A39" s="66" t="e">
        <f>#REF!</f>
        <v>#REF!</v>
      </c>
      <c r="B39" s="66" t="e">
        <f>#REF!</f>
        <v>#REF!</v>
      </c>
      <c r="C39" s="43"/>
      <c r="D39" s="43"/>
      <c r="E39" s="511"/>
      <c r="F39" s="511"/>
      <c r="G39" s="511"/>
      <c r="H39" s="511"/>
    </row>
    <row r="40" spans="1:8">
      <c r="A40" s="151" t="e">
        <f>#REF!</f>
        <v>#REF!</v>
      </c>
      <c r="B40" s="151" t="e">
        <f>#REF!</f>
        <v>#REF!</v>
      </c>
      <c r="C40" s="509"/>
      <c r="D40" s="509"/>
      <c r="E40" s="510">
        <f>E41</f>
        <v>0</v>
      </c>
      <c r="F40" s="510">
        <f t="shared" ref="F40:H40" si="13">F41</f>
        <v>0</v>
      </c>
      <c r="G40" s="510">
        <f t="shared" si="13"/>
        <v>0</v>
      </c>
      <c r="H40" s="510">
        <f t="shared" si="13"/>
        <v>0</v>
      </c>
    </row>
    <row r="41" spans="1:8" s="60" customFormat="1" ht="13.5" customHeight="1">
      <c r="A41" s="66" t="e">
        <f>#REF!</f>
        <v>#REF!</v>
      </c>
      <c r="B41" s="66" t="e">
        <f>#REF!</f>
        <v>#REF!</v>
      </c>
      <c r="C41" s="43"/>
      <c r="D41" s="43"/>
      <c r="E41" s="511"/>
      <c r="F41" s="511"/>
      <c r="G41" s="511"/>
      <c r="H41" s="511"/>
    </row>
    <row r="42" spans="1:8">
      <c r="A42" s="151" t="e">
        <f>#REF!</f>
        <v>#REF!</v>
      </c>
      <c r="B42" s="151" t="e">
        <f>#REF!</f>
        <v>#REF!</v>
      </c>
      <c r="C42" s="509"/>
      <c r="D42" s="509"/>
      <c r="E42" s="510">
        <f>E43+E44</f>
        <v>51</v>
      </c>
      <c r="F42" s="510">
        <f t="shared" ref="F42:H42" si="14">F43+F44</f>
        <v>51</v>
      </c>
      <c r="G42" s="510">
        <f t="shared" si="14"/>
        <v>51</v>
      </c>
      <c r="H42" s="510">
        <f t="shared" si="14"/>
        <v>51</v>
      </c>
    </row>
    <row r="43" spans="1:8" s="60" customFormat="1" ht="25.5">
      <c r="A43" s="66" t="e">
        <f>#REF!</f>
        <v>#REF!</v>
      </c>
      <c r="B43" s="66" t="e">
        <f>#REF!</f>
        <v>#REF!</v>
      </c>
      <c r="C43" s="43" t="s">
        <v>167</v>
      </c>
      <c r="D43" s="43" t="s">
        <v>168</v>
      </c>
      <c r="E43" s="511"/>
      <c r="F43" s="511"/>
      <c r="G43" s="511"/>
      <c r="H43" s="511"/>
    </row>
    <row r="44" spans="1:8" s="60" customFormat="1">
      <c r="A44" s="66" t="e">
        <f>#REF!</f>
        <v>#REF!</v>
      </c>
      <c r="B44" s="66" t="e">
        <f>#REF!</f>
        <v>#REF!</v>
      </c>
      <c r="C44" s="43"/>
      <c r="D44" s="43"/>
      <c r="E44" s="511">
        <v>51</v>
      </c>
      <c r="F44" s="511">
        <v>51</v>
      </c>
      <c r="G44" s="511">
        <v>51</v>
      </c>
      <c r="H44" s="511">
        <v>51</v>
      </c>
    </row>
    <row r="45" spans="1:8">
      <c r="A45" s="151" t="e">
        <f>#REF!</f>
        <v>#REF!</v>
      </c>
      <c r="B45" s="151" t="e">
        <f>#REF!</f>
        <v>#REF!</v>
      </c>
      <c r="C45" s="509"/>
      <c r="D45" s="509"/>
      <c r="E45" s="510"/>
      <c r="F45" s="510"/>
      <c r="G45" s="510"/>
      <c r="H45" s="510"/>
    </row>
    <row r="46" spans="1:8" s="60" customFormat="1">
      <c r="A46" s="66" t="e">
        <f>#REF!</f>
        <v>#REF!</v>
      </c>
      <c r="B46" s="66" t="e">
        <f>#REF!</f>
        <v>#REF!</v>
      </c>
      <c r="C46" s="43" t="s">
        <v>199</v>
      </c>
      <c r="D46" s="43" t="s">
        <v>200</v>
      </c>
      <c r="E46" s="511"/>
      <c r="F46" s="511"/>
      <c r="G46" s="511"/>
      <c r="H46" s="511"/>
    </row>
    <row r="47" spans="1:8">
      <c r="A47" s="151" t="e">
        <f>#REF!</f>
        <v>#REF!</v>
      </c>
      <c r="B47" s="151" t="e">
        <f>#REF!</f>
        <v>#REF!</v>
      </c>
      <c r="C47" s="509"/>
      <c r="D47" s="509"/>
      <c r="E47" s="510">
        <f>E48</f>
        <v>0</v>
      </c>
      <c r="F47" s="510">
        <f t="shared" ref="F47:H47" si="15">F48</f>
        <v>0</v>
      </c>
      <c r="G47" s="510">
        <f t="shared" si="15"/>
        <v>0</v>
      </c>
      <c r="H47" s="510">
        <f t="shared" si="15"/>
        <v>0</v>
      </c>
    </row>
    <row r="48" spans="1:8" s="60" customFormat="1">
      <c r="A48" s="66" t="e">
        <f>#REF!</f>
        <v>#REF!</v>
      </c>
      <c r="B48" s="66" t="e">
        <f>#REF!</f>
        <v>#REF!</v>
      </c>
      <c r="C48" s="43"/>
      <c r="D48" s="43"/>
      <c r="E48" s="511"/>
      <c r="F48" s="511"/>
      <c r="G48" s="511"/>
      <c r="H48" s="511"/>
    </row>
    <row r="49" spans="1:8">
      <c r="A49" s="151" t="e">
        <f>#REF!</f>
        <v>#REF!</v>
      </c>
      <c r="B49" s="151" t="e">
        <f>#REF!</f>
        <v>#REF!</v>
      </c>
      <c r="C49" s="509"/>
      <c r="D49" s="509"/>
      <c r="E49" s="510">
        <f>E50</f>
        <v>0</v>
      </c>
      <c r="F49" s="510">
        <f t="shared" ref="F49:H49" si="16">F50</f>
        <v>0</v>
      </c>
      <c r="G49" s="510">
        <f t="shared" si="16"/>
        <v>0</v>
      </c>
      <c r="H49" s="510">
        <f t="shared" si="16"/>
        <v>0</v>
      </c>
    </row>
    <row r="50" spans="1:8" s="60" customFormat="1">
      <c r="A50" s="66" t="e">
        <f>#REF!</f>
        <v>#REF!</v>
      </c>
      <c r="B50" s="66" t="e">
        <f>#REF!</f>
        <v>#REF!</v>
      </c>
      <c r="C50" s="43"/>
      <c r="D50" s="43"/>
      <c r="E50" s="511"/>
      <c r="F50" s="511"/>
      <c r="G50" s="511"/>
      <c r="H50" s="511"/>
    </row>
    <row r="51" spans="1:8">
      <c r="A51" s="151" t="e">
        <f>#REF!</f>
        <v>#REF!</v>
      </c>
      <c r="B51" s="151" t="e">
        <f>#REF!</f>
        <v>#REF!</v>
      </c>
      <c r="C51" s="509"/>
      <c r="D51" s="509"/>
      <c r="E51" s="510">
        <f>E52</f>
        <v>0</v>
      </c>
      <c r="F51" s="510">
        <f t="shared" ref="F51:H51" si="17">F52</f>
        <v>0</v>
      </c>
      <c r="G51" s="510">
        <f t="shared" si="17"/>
        <v>0</v>
      </c>
      <c r="H51" s="510">
        <f t="shared" si="17"/>
        <v>0</v>
      </c>
    </row>
    <row r="52" spans="1:8" s="60" customFormat="1">
      <c r="A52" s="66" t="e">
        <f>#REF!</f>
        <v>#REF!</v>
      </c>
      <c r="B52" s="66" t="e">
        <f>#REF!</f>
        <v>#REF!</v>
      </c>
      <c r="C52" s="43"/>
      <c r="D52" s="43"/>
      <c r="E52" s="511"/>
      <c r="F52" s="511"/>
      <c r="G52" s="511"/>
      <c r="H52" s="511"/>
    </row>
    <row r="53" spans="1:8">
      <c r="A53" s="151" t="e">
        <f>#REF!</f>
        <v>#REF!</v>
      </c>
      <c r="B53" s="151" t="e">
        <f>#REF!</f>
        <v>#REF!</v>
      </c>
      <c r="C53" s="509"/>
      <c r="D53" s="509"/>
      <c r="E53" s="510">
        <f>E54</f>
        <v>0</v>
      </c>
      <c r="F53" s="510">
        <f t="shared" ref="F53:H53" si="18">F54</f>
        <v>0</v>
      </c>
      <c r="G53" s="510">
        <f t="shared" si="18"/>
        <v>0</v>
      </c>
      <c r="H53" s="510">
        <f t="shared" si="18"/>
        <v>0</v>
      </c>
    </row>
    <row r="54" spans="1:8" s="60" customFormat="1">
      <c r="A54" s="66" t="e">
        <f>#REF!</f>
        <v>#REF!</v>
      </c>
      <c r="B54" s="66" t="e">
        <f>#REF!</f>
        <v>#REF!</v>
      </c>
      <c r="C54" s="43"/>
      <c r="D54" s="43"/>
      <c r="E54" s="511"/>
      <c r="F54" s="511"/>
      <c r="G54" s="511"/>
      <c r="H54" s="511"/>
    </row>
    <row r="55" spans="1:8">
      <c r="A55" s="151" t="e">
        <f>#REF!</f>
        <v>#REF!</v>
      </c>
      <c r="B55" s="151" t="e">
        <f>#REF!</f>
        <v>#REF!</v>
      </c>
      <c r="C55" s="509"/>
      <c r="D55" s="509"/>
      <c r="E55" s="510">
        <f>E56</f>
        <v>10</v>
      </c>
      <c r="F55" s="510">
        <f t="shared" ref="F55:H55" si="19">F56</f>
        <v>10</v>
      </c>
      <c r="G55" s="510">
        <f t="shared" si="19"/>
        <v>10</v>
      </c>
      <c r="H55" s="510">
        <f t="shared" si="19"/>
        <v>10</v>
      </c>
    </row>
    <row r="56" spans="1:8" s="60" customFormat="1" ht="25.5">
      <c r="A56" s="66" t="e">
        <f>#REF!</f>
        <v>#REF!</v>
      </c>
      <c r="B56" s="66" t="e">
        <f>#REF!</f>
        <v>#REF!</v>
      </c>
      <c r="C56" s="43" t="s">
        <v>169</v>
      </c>
      <c r="D56" s="43" t="s">
        <v>170</v>
      </c>
      <c r="E56" s="511">
        <v>10</v>
      </c>
      <c r="F56" s="511">
        <v>10</v>
      </c>
      <c r="G56" s="511">
        <v>10</v>
      </c>
      <c r="H56" s="511">
        <v>10</v>
      </c>
    </row>
    <row r="57" spans="1:8">
      <c r="A57" s="151" t="e">
        <f>#REF!</f>
        <v>#REF!</v>
      </c>
      <c r="B57" s="151" t="e">
        <f>#REF!</f>
        <v>#REF!</v>
      </c>
      <c r="C57" s="509"/>
      <c r="D57" s="509"/>
      <c r="E57" s="510">
        <f>E58+E59</f>
        <v>0</v>
      </c>
      <c r="F57" s="510">
        <f t="shared" ref="F57:H57" si="20">F58+F59</f>
        <v>0</v>
      </c>
      <c r="G57" s="510">
        <f t="shared" si="20"/>
        <v>0</v>
      </c>
      <c r="H57" s="510">
        <f t="shared" si="20"/>
        <v>0</v>
      </c>
    </row>
    <row r="58" spans="1:8" s="60" customFormat="1">
      <c r="A58" s="66" t="e">
        <f>#REF!</f>
        <v>#REF!</v>
      </c>
      <c r="B58" s="66" t="e">
        <f>#REF!</f>
        <v>#REF!</v>
      </c>
      <c r="C58" s="43"/>
      <c r="D58" s="43"/>
      <c r="E58" s="511"/>
      <c r="F58" s="511"/>
      <c r="G58" s="511"/>
      <c r="H58" s="511"/>
    </row>
    <row r="59" spans="1:8" s="60" customFormat="1">
      <c r="A59" s="66" t="e">
        <f>#REF!</f>
        <v>#REF!</v>
      </c>
      <c r="B59" s="66" t="e">
        <f>#REF!</f>
        <v>#REF!</v>
      </c>
      <c r="C59" s="43"/>
      <c r="D59" s="43"/>
      <c r="E59" s="511"/>
      <c r="F59" s="511"/>
      <c r="G59" s="511"/>
      <c r="H59" s="511"/>
    </row>
    <row r="60" spans="1:8" s="60" customFormat="1">
      <c r="A60" s="151" t="e">
        <f>#REF!</f>
        <v>#REF!</v>
      </c>
      <c r="B60" s="151" t="e">
        <f>#REF!</f>
        <v>#REF!</v>
      </c>
      <c r="C60" s="509"/>
      <c r="D60" s="509"/>
      <c r="E60" s="510">
        <f>E61</f>
        <v>12</v>
      </c>
      <c r="F60" s="510">
        <f t="shared" ref="F60:H60" si="21">F61</f>
        <v>12</v>
      </c>
      <c r="G60" s="510">
        <f t="shared" si="21"/>
        <v>12</v>
      </c>
      <c r="H60" s="510">
        <f t="shared" si="21"/>
        <v>12</v>
      </c>
    </row>
    <row r="61" spans="1:8" s="60" customFormat="1" ht="25.5">
      <c r="A61" s="66" t="e">
        <f>#REF!</f>
        <v>#REF!</v>
      </c>
      <c r="B61" s="66" t="e">
        <f>#REF!</f>
        <v>#REF!</v>
      </c>
      <c r="C61" s="43" t="s">
        <v>171</v>
      </c>
      <c r="D61" s="43" t="s">
        <v>172</v>
      </c>
      <c r="E61" s="511">
        <v>12</v>
      </c>
      <c r="F61" s="511">
        <v>12</v>
      </c>
      <c r="G61" s="511">
        <v>12</v>
      </c>
      <c r="H61" s="511">
        <v>12</v>
      </c>
    </row>
    <row r="62" spans="1:8" s="60" customFormat="1">
      <c r="A62" s="151" t="e">
        <f>#REF!</f>
        <v>#REF!</v>
      </c>
      <c r="B62" s="151" t="e">
        <f>#REF!</f>
        <v>#REF!</v>
      </c>
      <c r="C62" s="509"/>
      <c r="D62" s="509"/>
      <c r="E62" s="510">
        <f>E63</f>
        <v>0</v>
      </c>
      <c r="F62" s="510">
        <f t="shared" ref="F62:H62" si="22">F63</f>
        <v>0</v>
      </c>
      <c r="G62" s="510">
        <f t="shared" si="22"/>
        <v>0</v>
      </c>
      <c r="H62" s="510">
        <f t="shared" si="22"/>
        <v>0</v>
      </c>
    </row>
    <row r="63" spans="1:8" s="60" customFormat="1" ht="15" customHeight="1">
      <c r="A63" s="66" t="e">
        <f>#REF!</f>
        <v>#REF!</v>
      </c>
      <c r="B63" s="66" t="e">
        <f>#REF!</f>
        <v>#REF!</v>
      </c>
      <c r="C63" s="43"/>
      <c r="D63" s="43"/>
      <c r="E63" s="511"/>
      <c r="F63" s="511"/>
      <c r="G63" s="511"/>
      <c r="H63" s="511"/>
    </row>
    <row r="64" spans="1:8" s="60" customFormat="1">
      <c r="A64" s="151" t="e">
        <f>#REF!</f>
        <v>#REF!</v>
      </c>
      <c r="B64" s="151" t="e">
        <f>#REF!</f>
        <v>#REF!</v>
      </c>
      <c r="C64" s="509"/>
      <c r="D64" s="509"/>
      <c r="E64" s="510">
        <f>E65</f>
        <v>0</v>
      </c>
      <c r="F64" s="510">
        <f t="shared" ref="F64:H64" si="23">F65</f>
        <v>0</v>
      </c>
      <c r="G64" s="510">
        <f t="shared" si="23"/>
        <v>0</v>
      </c>
      <c r="H64" s="510">
        <f t="shared" si="23"/>
        <v>0</v>
      </c>
    </row>
    <row r="65" spans="1:8" s="60" customFormat="1" ht="13.5" customHeight="1">
      <c r="A65" s="66" t="e">
        <f>#REF!</f>
        <v>#REF!</v>
      </c>
      <c r="B65" s="66" t="e">
        <f>#REF!</f>
        <v>#REF!</v>
      </c>
      <c r="C65" s="43"/>
      <c r="D65" s="43"/>
      <c r="E65" s="511"/>
      <c r="F65" s="511"/>
      <c r="G65" s="511"/>
      <c r="H65" s="511"/>
    </row>
    <row r="66" spans="1:8" s="60" customFormat="1">
      <c r="A66" s="151" t="e">
        <f>#REF!</f>
        <v>#REF!</v>
      </c>
      <c r="B66" s="151" t="e">
        <f>#REF!</f>
        <v>#REF!</v>
      </c>
      <c r="C66" s="509"/>
      <c r="D66" s="509"/>
      <c r="E66" s="512">
        <f>E67</f>
        <v>0</v>
      </c>
      <c r="F66" s="512">
        <f t="shared" ref="F66:H66" si="24">F67</f>
        <v>0</v>
      </c>
      <c r="G66" s="512">
        <f t="shared" si="24"/>
        <v>0</v>
      </c>
      <c r="H66" s="512">
        <f t="shared" si="24"/>
        <v>0</v>
      </c>
    </row>
    <row r="67" spans="1:8" s="60" customFormat="1" ht="11.25" customHeight="1">
      <c r="A67" s="66" t="e">
        <f>#REF!</f>
        <v>#REF!</v>
      </c>
      <c r="B67" s="66" t="e">
        <f>#REF!</f>
        <v>#REF!</v>
      </c>
      <c r="C67" s="43"/>
      <c r="D67" s="43"/>
      <c r="E67" s="511"/>
      <c r="F67" s="511"/>
      <c r="G67" s="511"/>
      <c r="H67" s="511"/>
    </row>
    <row r="68" spans="1:8" s="60" customFormat="1">
      <c r="A68" s="151" t="e">
        <f>#REF!</f>
        <v>#REF!</v>
      </c>
      <c r="B68" s="151" t="e">
        <f>#REF!</f>
        <v>#REF!</v>
      </c>
      <c r="C68" s="509"/>
      <c r="D68" s="509"/>
      <c r="E68" s="510">
        <f>E70</f>
        <v>0</v>
      </c>
      <c r="F68" s="510">
        <f t="shared" ref="F68:H68" si="25">F70</f>
        <v>0</v>
      </c>
      <c r="G68" s="510">
        <f t="shared" si="25"/>
        <v>0</v>
      </c>
      <c r="H68" s="510">
        <f t="shared" si="25"/>
        <v>0</v>
      </c>
    </row>
    <row r="69" spans="1:8" s="60" customFormat="1" hidden="1">
      <c r="A69" s="503" t="e">
        <f>#REF!</f>
        <v>#REF!</v>
      </c>
      <c r="B69" s="504" t="e">
        <f>#REF!</f>
        <v>#REF!</v>
      </c>
      <c r="C69" s="43"/>
      <c r="D69" s="43"/>
      <c r="E69" s="511"/>
      <c r="F69" s="511"/>
      <c r="G69" s="511"/>
      <c r="H69" s="511"/>
    </row>
    <row r="70" spans="1:8" s="60" customFormat="1">
      <c r="A70" s="66" t="e">
        <f>#REF!</f>
        <v>#REF!</v>
      </c>
      <c r="B70" s="66" t="e">
        <f>#REF!</f>
        <v>#REF!</v>
      </c>
      <c r="C70" s="43"/>
      <c r="D70" s="43"/>
      <c r="E70" s="511"/>
      <c r="F70" s="511"/>
      <c r="G70" s="511"/>
      <c r="H70" s="511"/>
    </row>
    <row r="71" spans="1:8">
      <c r="B71" s="3"/>
      <c r="E71" s="513">
        <f>E7+E11+E13+E15+E17+E19+E22+E26+E29+E32+E34+E36+E38+E40+E42+E45+E47+E49+E51+E53+E55+E57+E60+E62+E64+E66+E68</f>
        <v>204</v>
      </c>
      <c r="F71" s="513">
        <f t="shared" ref="F71:H71" si="26">F7+F11+F13+F15+F17+F19+F22+F26+F29+F32+F34+F36+F38+F40+F42+F45+F47+F49+F51+F53+F55+F57+F60+F62+F64+F66+F68</f>
        <v>204</v>
      </c>
      <c r="G71" s="513">
        <f t="shared" si="26"/>
        <v>204</v>
      </c>
      <c r="H71" s="513">
        <f t="shared" si="26"/>
        <v>204</v>
      </c>
    </row>
    <row r="72" spans="1:8">
      <c r="B72" s="3"/>
    </row>
    <row r="73" spans="1:8">
      <c r="B73" s="3"/>
    </row>
    <row r="74" spans="1:8">
      <c r="B74" s="3"/>
    </row>
    <row r="75" spans="1:8">
      <c r="B75" s="3"/>
    </row>
    <row r="76" spans="1:8">
      <c r="B76" s="3"/>
    </row>
    <row r="77" spans="1:8">
      <c r="B77" s="3"/>
    </row>
    <row r="78" spans="1:8">
      <c r="B78" s="3"/>
    </row>
    <row r="79" spans="1:8">
      <c r="B79" s="3"/>
    </row>
    <row r="80" spans="1:8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</sheetData>
  <sheetProtection algorithmName="SHA-512" hashValue="3698c4lHaASO1vp+EuR3B5uw4ssugPpq5k5gZpw6cuCCViEKJ+FuxolPNmwrT5WshBQmCAB87DqAGLo9GJuf3g==" saltValue="wARJCuLzltG3B4ulYrDJuA==" spinCount="100000" sheet="1" objects="1" scenarios="1" selectLockedCells="1"/>
  <dataConsolidate/>
  <mergeCells count="7">
    <mergeCell ref="A1:H1"/>
    <mergeCell ref="A3:H3"/>
    <mergeCell ref="E5:H5"/>
    <mergeCell ref="C5:C6"/>
    <mergeCell ref="D5:D6"/>
    <mergeCell ref="B5:B6"/>
    <mergeCell ref="A5:A6"/>
  </mergeCells>
  <pageMargins left="0.78740157480314965" right="0.70866141732283472" top="0.98425196850393704" bottom="0.78740157480314965" header="0.43307086614173229" footer="0.31496062992125984"/>
  <pageSetup paperSize="9" scale="70" fitToHeight="0" orientation="landscape" r:id="rId1"/>
  <headerFooter>
    <oddHeader>&amp;LPROGRAMI BUXHETOR AFATMESËM&amp;C28 Shkurt 2019&amp;R&amp;A</oddHeader>
    <oddFooter>&amp;L&amp;8Copyright for Albania: Ministry of Finance and Economy / Local Finance Directory&amp;R1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tabColor theme="9"/>
    <pageSetUpPr fitToPage="1"/>
  </sheetPr>
  <dimension ref="A1:S196"/>
  <sheetViews>
    <sheetView showGridLines="0" topLeftCell="A30" zoomScaleNormal="100" workbookViewId="0">
      <selection activeCell="E104" sqref="E104"/>
    </sheetView>
  </sheetViews>
  <sheetFormatPr defaultColWidth="4.140625" defaultRowHeight="12.75"/>
  <cols>
    <col min="1" max="1" width="20.28515625" style="47" customWidth="1"/>
    <col min="2" max="2" width="9.140625" style="179" customWidth="1"/>
    <col min="3" max="3" width="39.5703125" style="46" customWidth="1"/>
    <col min="4" max="4" width="10.140625" style="46" customWidth="1"/>
    <col min="5" max="7" width="9.7109375" style="46" customWidth="1"/>
    <col min="8" max="8" width="10.140625" style="46" customWidth="1"/>
    <col min="9" max="10" width="9.7109375" style="46" customWidth="1"/>
    <col min="11" max="11" width="9.7109375" style="47" customWidth="1"/>
    <col min="12" max="12" width="10.140625" style="46" customWidth="1"/>
    <col min="13" max="14" width="9.7109375" style="47" customWidth="1"/>
    <col min="15" max="15" width="9.7109375" style="47" customWidth="1" collapsed="1"/>
    <col min="16" max="17" width="11.5703125" style="47" hidden="1" customWidth="1"/>
    <col min="18" max="18" width="11.5703125" style="47" customWidth="1"/>
    <col min="19" max="19" width="11.5703125" style="47" hidden="1" customWidth="1"/>
    <col min="20" max="196" width="11.5703125" style="47" customWidth="1"/>
    <col min="197" max="197" width="3.85546875" style="47" customWidth="1"/>
    <col min="198" max="198" width="22" style="47" customWidth="1"/>
    <col min="199" max="201" width="4.140625" style="47" customWidth="1"/>
    <col min="202" max="202" width="5.85546875" style="47" customWidth="1"/>
    <col min="203" max="203" width="4.140625" style="47" customWidth="1"/>
    <col min="204" max="204" width="0.85546875" style="47" customWidth="1"/>
    <col min="205" max="205" width="5.85546875" style="47" customWidth="1"/>
    <col min="206" max="206" width="4.140625" style="47" customWidth="1"/>
    <col min="207" max="207" width="0.85546875" style="47" customWidth="1"/>
    <col min="208" max="208" width="5.85546875" style="47" customWidth="1"/>
    <col min="209" max="209" width="4.140625" style="47" customWidth="1"/>
    <col min="210" max="210" width="0.85546875" style="47" customWidth="1"/>
    <col min="211" max="211" width="5.85546875" style="47" customWidth="1"/>
    <col min="212" max="16384" width="4.140625" style="47"/>
  </cols>
  <sheetData>
    <row r="1" spans="1:17" s="114" customFormat="1">
      <c r="A1" s="556" t="e">
        <f>#REF!</f>
        <v>#REF!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8"/>
    </row>
    <row r="3" spans="1:17" ht="21">
      <c r="A3" s="559" t="e">
        <f>#REF!</f>
        <v>#REF!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1"/>
    </row>
    <row r="4" spans="1:17" s="1" customFormat="1">
      <c r="A4" s="48"/>
      <c r="B4" s="169"/>
      <c r="C4" s="60"/>
      <c r="D4" s="60"/>
      <c r="E4" s="60"/>
      <c r="F4" s="60"/>
      <c r="G4" s="60"/>
      <c r="H4" s="60"/>
      <c r="L4" s="48"/>
    </row>
    <row r="5" spans="1:17" ht="15" customHeight="1">
      <c r="B5" s="170"/>
      <c r="C5" s="47"/>
      <c r="D5" s="562">
        <f>'(B1)Informacion i përgjithshëm '!B5</f>
        <v>2018</v>
      </c>
      <c r="E5" s="562"/>
      <c r="F5" s="562"/>
      <c r="G5" s="562"/>
      <c r="H5" s="562">
        <f>'(B1)Informacion i përgjithshëm '!B6</f>
        <v>2019</v>
      </c>
      <c r="I5" s="562"/>
      <c r="J5" s="562"/>
      <c r="K5" s="562"/>
      <c r="L5" s="562">
        <f>'(B1)Informacion i përgjithshëm '!B7</f>
        <v>2020</v>
      </c>
      <c r="M5" s="562"/>
      <c r="N5" s="562"/>
      <c r="O5" s="562"/>
    </row>
    <row r="6" spans="1:17" s="51" customFormat="1" ht="25.5" customHeight="1">
      <c r="A6" s="50"/>
      <c r="B6" s="173"/>
      <c r="C6" s="50"/>
      <c r="D6" s="563" t="e">
        <f>#REF!</f>
        <v>#REF!</v>
      </c>
      <c r="E6" s="563"/>
      <c r="F6" s="563"/>
      <c r="G6" s="563"/>
      <c r="H6" s="563" t="e">
        <f>#REF!</f>
        <v>#REF!</v>
      </c>
      <c r="I6" s="563"/>
      <c r="J6" s="563"/>
      <c r="K6" s="563"/>
      <c r="L6" s="563" t="e">
        <f>#REF!</f>
        <v>#REF!</v>
      </c>
      <c r="M6" s="563"/>
      <c r="N6" s="563"/>
      <c r="O6" s="563"/>
    </row>
    <row r="7" spans="1:17" s="154" customFormat="1" ht="39" customHeight="1" thickBot="1">
      <c r="B7" s="174"/>
      <c r="D7" s="440" t="e">
        <f>'KB 01'!I88</f>
        <v>#REF!</v>
      </c>
      <c r="E7" s="156" t="e">
        <f>#REF!</f>
        <v>#REF!</v>
      </c>
      <c r="F7" s="156" t="e">
        <f>#REF!</f>
        <v>#REF!</v>
      </c>
      <c r="G7" s="156" t="e">
        <f>#REF!</f>
        <v>#REF!</v>
      </c>
      <c r="H7" s="440" t="e">
        <f>D7</f>
        <v>#REF!</v>
      </c>
      <c r="I7" s="156" t="e">
        <f>#REF!</f>
        <v>#REF!</v>
      </c>
      <c r="J7" s="156" t="e">
        <f>#REF!</f>
        <v>#REF!</v>
      </c>
      <c r="K7" s="156" t="e">
        <f>#REF!</f>
        <v>#REF!</v>
      </c>
      <c r="L7" s="440" t="e">
        <f>D7</f>
        <v>#REF!</v>
      </c>
      <c r="M7" s="156" t="e">
        <f>I7</f>
        <v>#REF!</v>
      </c>
      <c r="N7" s="156" t="e">
        <f>J7</f>
        <v>#REF!</v>
      </c>
      <c r="O7" s="156" t="e">
        <f>K7</f>
        <v>#REF!</v>
      </c>
    </row>
    <row r="8" spans="1:17" s="154" customFormat="1" ht="19.5" thickBot="1">
      <c r="A8" s="472" t="e">
        <f>#REF!</f>
        <v>#REF!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473"/>
    </row>
    <row r="9" spans="1:17" ht="18.75">
      <c r="A9" s="460" t="e">
        <f>#REF!</f>
        <v>#REF!</v>
      </c>
      <c r="B9" s="460" t="e">
        <f>#REF!</f>
        <v>#REF!</v>
      </c>
      <c r="C9" s="236" t="e">
        <f>#REF!</f>
        <v>#REF!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474"/>
      <c r="P9" s="167"/>
      <c r="Q9" s="168"/>
    </row>
    <row r="10" spans="1:17">
      <c r="A10" s="116" t="e">
        <f>#REF!</f>
        <v>#REF!</v>
      </c>
      <c r="B10" s="442" t="e">
        <f>#REF!</f>
        <v>#REF!</v>
      </c>
      <c r="C10" s="116" t="e">
        <f>#REF!</f>
        <v>#REF!</v>
      </c>
      <c r="D10" s="120">
        <f>+E10-F10-G10</f>
        <v>39739</v>
      </c>
      <c r="E10" s="243">
        <v>221913</v>
      </c>
      <c r="F10" s="122"/>
      <c r="G10" s="122">
        <v>182174</v>
      </c>
      <c r="H10" s="120">
        <f>+I10-J10-K10</f>
        <v>112779</v>
      </c>
      <c r="I10" s="243">
        <v>191451</v>
      </c>
      <c r="J10" s="122"/>
      <c r="K10" s="122">
        <v>78672</v>
      </c>
      <c r="L10" s="120">
        <f>+M10-N10-O10</f>
        <v>0</v>
      </c>
      <c r="M10" s="243">
        <v>109560</v>
      </c>
      <c r="N10" s="122">
        <v>27715</v>
      </c>
      <c r="O10" s="122">
        <v>81845</v>
      </c>
      <c r="P10" s="47">
        <f>I10-J10-K10</f>
        <v>112779</v>
      </c>
      <c r="Q10" s="47">
        <f>M10-N10-O10</f>
        <v>0</v>
      </c>
    </row>
    <row r="11" spans="1:17">
      <c r="A11" s="116" t="e">
        <f>#REF!</f>
        <v>#REF!</v>
      </c>
      <c r="B11" s="442" t="e">
        <f>#REF!</f>
        <v>#REF!</v>
      </c>
      <c r="C11" s="116" t="e">
        <f>#REF!</f>
        <v>#REF!</v>
      </c>
      <c r="D11" s="120">
        <f t="shared" ref="D11:D48" si="0">+E11-F11-G11</f>
        <v>0</v>
      </c>
      <c r="E11" s="39"/>
      <c r="F11" s="39"/>
      <c r="G11" s="39"/>
      <c r="H11" s="120">
        <f t="shared" ref="H11:H16" si="1">+I11-J11-K11</f>
        <v>0</v>
      </c>
      <c r="I11" s="39"/>
      <c r="J11" s="39"/>
      <c r="K11" s="39"/>
      <c r="L11" s="120">
        <f t="shared" ref="L11:L16" si="2">+M11-N11-O11</f>
        <v>0</v>
      </c>
      <c r="M11" s="39"/>
      <c r="N11" s="39"/>
      <c r="O11" s="39"/>
      <c r="P11" s="47">
        <f>I11-J11-K11</f>
        <v>0</v>
      </c>
      <c r="Q11" s="47">
        <f>M11-N11-O11</f>
        <v>0</v>
      </c>
    </row>
    <row r="12" spans="1:17" hidden="1">
      <c r="A12" s="116" t="e">
        <f>#REF!</f>
        <v>#REF!</v>
      </c>
      <c r="B12" s="442" t="e">
        <f>#REF!</f>
        <v>#REF!</v>
      </c>
      <c r="C12" s="116" t="e">
        <f>#REF!</f>
        <v>#REF!</v>
      </c>
      <c r="D12" s="120">
        <f t="shared" si="0"/>
        <v>0</v>
      </c>
      <c r="E12" s="39"/>
      <c r="F12" s="39"/>
      <c r="G12" s="39"/>
      <c r="H12" s="120">
        <f t="shared" si="1"/>
        <v>0</v>
      </c>
      <c r="I12" s="39"/>
      <c r="J12" s="39"/>
      <c r="K12" s="39"/>
      <c r="L12" s="120">
        <f t="shared" si="2"/>
        <v>0</v>
      </c>
      <c r="M12" s="39"/>
      <c r="N12" s="39"/>
      <c r="O12" s="39"/>
      <c r="P12" s="47">
        <f>I12-J12-K12</f>
        <v>0</v>
      </c>
      <c r="Q12" s="47">
        <f>M12-N12-O12</f>
        <v>0</v>
      </c>
    </row>
    <row r="13" spans="1:17">
      <c r="A13" s="116" t="e">
        <f>#REF!</f>
        <v>#REF!</v>
      </c>
      <c r="B13" s="442" t="e">
        <f>#REF!</f>
        <v>#REF!</v>
      </c>
      <c r="C13" s="116" t="e">
        <f>#REF!</f>
        <v>#REF!</v>
      </c>
      <c r="D13" s="120">
        <f t="shared" si="0"/>
        <v>0</v>
      </c>
      <c r="E13" s="125"/>
      <c r="F13" s="125"/>
      <c r="G13" s="125"/>
      <c r="H13" s="120">
        <f t="shared" si="1"/>
        <v>0</v>
      </c>
      <c r="I13" s="125"/>
      <c r="J13" s="125"/>
      <c r="K13" s="125"/>
      <c r="L13" s="120">
        <f t="shared" si="2"/>
        <v>0</v>
      </c>
      <c r="M13" s="125"/>
      <c r="N13" s="125"/>
      <c r="O13" s="125"/>
    </row>
    <row r="14" spans="1:17">
      <c r="A14" s="116" t="e">
        <f>#REF!</f>
        <v>#REF!</v>
      </c>
      <c r="B14" s="442" t="e">
        <f>#REF!</f>
        <v>#REF!</v>
      </c>
      <c r="C14" s="116" t="e">
        <f>#REF!</f>
        <v>#REF!</v>
      </c>
      <c r="D14" s="120">
        <f t="shared" si="0"/>
        <v>0</v>
      </c>
      <c r="E14" s="125"/>
      <c r="F14" s="125"/>
      <c r="G14" s="125"/>
      <c r="H14" s="120">
        <f t="shared" si="1"/>
        <v>0</v>
      </c>
      <c r="I14" s="126"/>
      <c r="J14" s="125"/>
      <c r="K14" s="125"/>
      <c r="L14" s="120">
        <f t="shared" si="2"/>
        <v>0</v>
      </c>
      <c r="M14" s="125"/>
      <c r="N14" s="125"/>
      <c r="O14" s="125"/>
    </row>
    <row r="15" spans="1:17">
      <c r="A15" s="116" t="e">
        <f>#REF!</f>
        <v>#REF!</v>
      </c>
      <c r="B15" s="442" t="e">
        <f>#REF!</f>
        <v>#REF!</v>
      </c>
      <c r="C15" s="116" t="e">
        <f>#REF!</f>
        <v>#REF!</v>
      </c>
      <c r="D15" s="120">
        <f t="shared" si="0"/>
        <v>0</v>
      </c>
      <c r="E15" s="125"/>
      <c r="F15" s="125"/>
      <c r="G15" s="125"/>
      <c r="H15" s="120">
        <f t="shared" si="1"/>
        <v>0</v>
      </c>
      <c r="I15" s="126"/>
      <c r="J15" s="125"/>
      <c r="K15" s="125"/>
      <c r="L15" s="120">
        <f t="shared" si="2"/>
        <v>0</v>
      </c>
      <c r="M15" s="125"/>
      <c r="N15" s="125"/>
      <c r="O15" s="125"/>
    </row>
    <row r="16" spans="1:17">
      <c r="A16" s="44"/>
      <c r="B16" s="175"/>
      <c r="C16" s="123"/>
      <c r="D16" s="120">
        <f t="shared" si="0"/>
        <v>39739</v>
      </c>
      <c r="E16" s="120">
        <f>SUM(E10:E15)</f>
        <v>221913</v>
      </c>
      <c r="F16" s="120">
        <f>SUM(F10:F15)</f>
        <v>0</v>
      </c>
      <c r="G16" s="120">
        <f>SUM(G10:G15)</f>
        <v>182174</v>
      </c>
      <c r="H16" s="120">
        <f t="shared" si="1"/>
        <v>112779</v>
      </c>
      <c r="I16" s="120">
        <f>SUM(I10:I15)</f>
        <v>191451</v>
      </c>
      <c r="J16" s="120">
        <f>SUM(J10:J15)</f>
        <v>0</v>
      </c>
      <c r="K16" s="120">
        <f>SUM(K10:K15)</f>
        <v>78672</v>
      </c>
      <c r="L16" s="120">
        <f t="shared" si="2"/>
        <v>0</v>
      </c>
      <c r="M16" s="120">
        <f>SUM(M10:M15)</f>
        <v>109560</v>
      </c>
      <c r="N16" s="120">
        <f>SUM(N10:N15)</f>
        <v>27715</v>
      </c>
      <c r="O16" s="120">
        <f>SUM(O10:O15)</f>
        <v>81845</v>
      </c>
      <c r="P16" s="47">
        <f>I16-J16-K16</f>
        <v>112779</v>
      </c>
      <c r="Q16" s="47">
        <f>M16-N16-O16</f>
        <v>0</v>
      </c>
    </row>
    <row r="17" spans="1:19" ht="18.75">
      <c r="A17" s="456" t="e">
        <f>#REF!</f>
        <v>#REF!</v>
      </c>
      <c r="B17" s="456" t="e">
        <f>#REF!</f>
        <v>#REF!</v>
      </c>
      <c r="C17" s="172" t="e">
        <f>#REF!</f>
        <v>#REF!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8"/>
      <c r="P17" s="167">
        <f>I17-J17-K17</f>
        <v>0</v>
      </c>
      <c r="Q17" s="168">
        <f>M17-N17-O17</f>
        <v>0</v>
      </c>
    </row>
    <row r="18" spans="1:19" hidden="1">
      <c r="A18" s="116" t="e">
        <f>#REF!</f>
        <v>#REF!</v>
      </c>
      <c r="B18" s="442" t="e">
        <f>#REF!</f>
        <v>#REF!</v>
      </c>
      <c r="C18" s="116" t="e">
        <f>#REF!</f>
        <v>#REF!</v>
      </c>
      <c r="D18" s="120">
        <f t="shared" si="0"/>
        <v>0</v>
      </c>
      <c r="E18" s="122"/>
      <c r="F18" s="122"/>
      <c r="G18" s="122"/>
      <c r="H18" s="120">
        <f t="shared" ref="H18:H22" si="3">+I18-J18-K18</f>
        <v>0</v>
      </c>
      <c r="I18" s="124"/>
      <c r="J18" s="122"/>
      <c r="K18" s="122"/>
      <c r="L18" s="120">
        <f t="shared" ref="L18:L23" si="4">+M18-N18-O18</f>
        <v>0</v>
      </c>
      <c r="M18" s="122"/>
      <c r="N18" s="122"/>
      <c r="O18" s="122"/>
      <c r="P18" s="47">
        <f>I18-J18-K18</f>
        <v>0</v>
      </c>
      <c r="Q18" s="47">
        <f>M18-N18-O18</f>
        <v>0</v>
      </c>
    </row>
    <row r="19" spans="1:19" hidden="1">
      <c r="A19" s="116" t="e">
        <f>#REF!</f>
        <v>#REF!</v>
      </c>
      <c r="B19" s="442" t="e">
        <f>#REF!</f>
        <v>#REF!</v>
      </c>
      <c r="C19" s="116" t="e">
        <f>#REF!</f>
        <v>#REF!</v>
      </c>
      <c r="D19" s="120">
        <f t="shared" si="0"/>
        <v>0</v>
      </c>
      <c r="E19" s="39"/>
      <c r="F19" s="39"/>
      <c r="G19" s="39"/>
      <c r="H19" s="120">
        <f t="shared" si="3"/>
        <v>0</v>
      </c>
      <c r="I19" s="40"/>
      <c r="J19" s="39"/>
      <c r="K19" s="39"/>
      <c r="L19" s="120">
        <f t="shared" si="4"/>
        <v>0</v>
      </c>
      <c r="M19" s="39"/>
      <c r="N19" s="39"/>
      <c r="O19" s="39"/>
      <c r="P19" s="47">
        <f>I19-J19-K19</f>
        <v>0</v>
      </c>
      <c r="Q19" s="47">
        <f>M19-N19-O19</f>
        <v>0</v>
      </c>
    </row>
    <row r="20" spans="1:19" hidden="1">
      <c r="A20" s="116" t="e">
        <f>#REF!</f>
        <v>#REF!</v>
      </c>
      <c r="B20" s="442" t="e">
        <f>#REF!</f>
        <v>#REF!</v>
      </c>
      <c r="C20" s="116" t="e">
        <f>#REF!</f>
        <v>#REF!</v>
      </c>
      <c r="D20" s="120">
        <f t="shared" si="0"/>
        <v>0</v>
      </c>
      <c r="E20" s="39"/>
      <c r="F20" s="39"/>
      <c r="G20" s="39"/>
      <c r="H20" s="120">
        <f t="shared" si="3"/>
        <v>0</v>
      </c>
      <c r="I20" s="40"/>
      <c r="J20" s="39"/>
      <c r="K20" s="39"/>
      <c r="L20" s="120">
        <f t="shared" si="4"/>
        <v>0</v>
      </c>
      <c r="M20" s="39"/>
      <c r="N20" s="39"/>
      <c r="O20" s="39"/>
      <c r="P20" s="47">
        <f>I20-J20-K20</f>
        <v>0</v>
      </c>
      <c r="Q20" s="47">
        <f>M20-N20-O20</f>
        <v>0</v>
      </c>
    </row>
    <row r="21" spans="1:19">
      <c r="A21" s="116" t="e">
        <f>#REF!</f>
        <v>#REF!</v>
      </c>
      <c r="B21" s="442" t="e">
        <f>#REF!</f>
        <v>#REF!</v>
      </c>
      <c r="C21" s="116" t="e">
        <f>#REF!</f>
        <v>#REF!</v>
      </c>
      <c r="D21" s="120">
        <f t="shared" si="0"/>
        <v>0</v>
      </c>
      <c r="E21" s="125"/>
      <c r="F21" s="125"/>
      <c r="G21" s="125"/>
      <c r="H21" s="120">
        <f t="shared" si="3"/>
        <v>0</v>
      </c>
      <c r="I21" s="126"/>
      <c r="J21" s="125"/>
      <c r="K21" s="125"/>
      <c r="L21" s="120">
        <f t="shared" si="4"/>
        <v>0</v>
      </c>
      <c r="M21" s="125"/>
      <c r="N21" s="125"/>
      <c r="O21" s="125"/>
      <c r="S21" s="47" t="s">
        <v>156</v>
      </c>
    </row>
    <row r="22" spans="1:19">
      <c r="A22" s="116" t="e">
        <f>#REF!</f>
        <v>#REF!</v>
      </c>
      <c r="B22" s="442" t="e">
        <f>#REF!</f>
        <v>#REF!</v>
      </c>
      <c r="C22" s="333" t="e">
        <f>#REF!</f>
        <v>#REF!</v>
      </c>
      <c r="D22" s="120">
        <f t="shared" si="0"/>
        <v>0</v>
      </c>
      <c r="E22" s="125"/>
      <c r="F22" s="125"/>
      <c r="G22" s="125"/>
      <c r="H22" s="120">
        <f t="shared" si="3"/>
        <v>0</v>
      </c>
      <c r="I22" s="126"/>
      <c r="J22" s="125"/>
      <c r="K22" s="125"/>
      <c r="L22" s="120">
        <f t="shared" si="4"/>
        <v>0</v>
      </c>
      <c r="M22" s="125"/>
      <c r="N22" s="125"/>
      <c r="O22" s="125"/>
    </row>
    <row r="23" spans="1:19" ht="13.5" thickBot="1">
      <c r="A23" s="15"/>
      <c r="B23" s="176"/>
      <c r="C23" s="119"/>
      <c r="D23" s="120">
        <f>+E23-F23-G23</f>
        <v>0</v>
      </c>
      <c r="E23" s="120">
        <f>SUM(E18:E22)</f>
        <v>0</v>
      </c>
      <c r="F23" s="120">
        <f t="shared" ref="F23:G23" si="5">SUM(F18:F22)</f>
        <v>0</v>
      </c>
      <c r="G23" s="120">
        <f t="shared" si="5"/>
        <v>0</v>
      </c>
      <c r="H23" s="120">
        <f>+I23-J23-K23</f>
        <v>0</v>
      </c>
      <c r="I23" s="120">
        <f>SUM(I18:I22)</f>
        <v>0</v>
      </c>
      <c r="J23" s="120">
        <f t="shared" ref="J23:K23" si="6">SUM(J18:J22)</f>
        <v>0</v>
      </c>
      <c r="K23" s="120">
        <f t="shared" si="6"/>
        <v>0</v>
      </c>
      <c r="L23" s="120">
        <f t="shared" si="4"/>
        <v>0</v>
      </c>
      <c r="M23" s="120">
        <f>SUM(M18:M22)</f>
        <v>0</v>
      </c>
      <c r="N23" s="120">
        <f t="shared" ref="N23:O23" si="7">SUM(N18:N22)</f>
        <v>0</v>
      </c>
      <c r="O23" s="120">
        <f t="shared" si="7"/>
        <v>0</v>
      </c>
      <c r="P23" s="47">
        <f t="shared" ref="P23:P44" si="8">I23-J23-K23</f>
        <v>0</v>
      </c>
      <c r="Q23" s="47">
        <f t="shared" ref="Q23:Q44" si="9">M23-N23-O23</f>
        <v>0</v>
      </c>
    </row>
    <row r="24" spans="1:19" s="154" customFormat="1" ht="19.5" thickBot="1">
      <c r="A24" s="472" t="e">
        <f>#REF!</f>
        <v>#REF!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473"/>
    </row>
    <row r="25" spans="1:19" ht="18.75">
      <c r="A25" s="456" t="e">
        <f>#REF!</f>
        <v>#REF!</v>
      </c>
      <c r="B25" s="456" t="e">
        <f>#REF!</f>
        <v>#REF!</v>
      </c>
      <c r="C25" s="172" t="e">
        <f>#REF!</f>
        <v>#REF!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8"/>
      <c r="P25" s="167">
        <f t="shared" si="8"/>
        <v>0</v>
      </c>
      <c r="Q25" s="168">
        <f t="shared" si="9"/>
        <v>0</v>
      </c>
    </row>
    <row r="26" spans="1:19">
      <c r="A26" s="116" t="e">
        <f>#REF!</f>
        <v>#REF!</v>
      </c>
      <c r="B26" s="442" t="e">
        <f>#REF!</f>
        <v>#REF!</v>
      </c>
      <c r="C26" s="116" t="e">
        <f>#REF!</f>
        <v>#REF!</v>
      </c>
      <c r="D26" s="120">
        <f t="shared" si="0"/>
        <v>0</v>
      </c>
      <c r="E26" s="39"/>
      <c r="F26" s="39"/>
      <c r="G26" s="39"/>
      <c r="H26" s="120">
        <f t="shared" ref="H26:H29" si="10">+I26-J26-K26</f>
        <v>0</v>
      </c>
      <c r="I26" s="40"/>
      <c r="J26" s="39"/>
      <c r="K26" s="39"/>
      <c r="L26" s="120">
        <f t="shared" ref="L26:L29" si="11">+M26-N26-O26</f>
        <v>0</v>
      </c>
      <c r="M26" s="39"/>
      <c r="N26" s="39"/>
      <c r="O26" s="39"/>
      <c r="P26" s="47">
        <f t="shared" si="8"/>
        <v>0</v>
      </c>
      <c r="Q26" s="47">
        <f t="shared" si="9"/>
        <v>0</v>
      </c>
    </row>
    <row r="27" spans="1:19">
      <c r="A27" s="116" t="e">
        <f>#REF!</f>
        <v>#REF!</v>
      </c>
      <c r="B27" s="442" t="e">
        <f>#REF!</f>
        <v>#REF!</v>
      </c>
      <c r="C27" s="116" t="e">
        <f>#REF!</f>
        <v>#REF!</v>
      </c>
      <c r="D27" s="120">
        <f t="shared" si="0"/>
        <v>0</v>
      </c>
      <c r="E27" s="125"/>
      <c r="F27" s="125"/>
      <c r="G27" s="125"/>
      <c r="H27" s="120">
        <f t="shared" si="10"/>
        <v>0</v>
      </c>
      <c r="I27" s="126"/>
      <c r="J27" s="125"/>
      <c r="K27" s="125"/>
      <c r="L27" s="120">
        <f t="shared" si="11"/>
        <v>0</v>
      </c>
      <c r="M27" s="125"/>
      <c r="N27" s="125"/>
      <c r="O27" s="125"/>
      <c r="P27" s="47">
        <f t="shared" si="8"/>
        <v>0</v>
      </c>
      <c r="Q27" s="47">
        <f t="shared" si="9"/>
        <v>0</v>
      </c>
    </row>
    <row r="28" spans="1:19">
      <c r="A28" s="116" t="e">
        <f>#REF!</f>
        <v>#REF!</v>
      </c>
      <c r="B28" s="442" t="e">
        <f>#REF!</f>
        <v>#REF!</v>
      </c>
      <c r="C28" s="116" t="e">
        <f>#REF!</f>
        <v>#REF!</v>
      </c>
      <c r="D28" s="120">
        <f t="shared" si="0"/>
        <v>0</v>
      </c>
      <c r="E28" s="125"/>
      <c r="F28" s="125"/>
      <c r="G28" s="125"/>
      <c r="H28" s="120">
        <f t="shared" si="10"/>
        <v>0</v>
      </c>
      <c r="I28" s="126"/>
      <c r="J28" s="125"/>
      <c r="K28" s="125"/>
      <c r="L28" s="120">
        <f t="shared" si="11"/>
        <v>0</v>
      </c>
      <c r="M28" s="125"/>
      <c r="N28" s="125"/>
      <c r="O28" s="125"/>
      <c r="P28" s="47">
        <f t="shared" si="8"/>
        <v>0</v>
      </c>
      <c r="Q28" s="47">
        <f t="shared" si="9"/>
        <v>0</v>
      </c>
    </row>
    <row r="29" spans="1:19">
      <c r="A29" s="15"/>
      <c r="B29" s="176"/>
      <c r="C29" s="119"/>
      <c r="D29" s="120">
        <f t="shared" si="0"/>
        <v>0</v>
      </c>
      <c r="E29" s="120">
        <f>SUM(E26:E28)</f>
        <v>0</v>
      </c>
      <c r="F29" s="120">
        <f>SUM(F26:F28)</f>
        <v>0</v>
      </c>
      <c r="G29" s="120">
        <f>SUM(G26:G28)</f>
        <v>0</v>
      </c>
      <c r="H29" s="120">
        <f t="shared" si="10"/>
        <v>0</v>
      </c>
      <c r="I29" s="120">
        <f t="shared" ref="I29:K29" si="12">SUM(I26:I28)</f>
        <v>0</v>
      </c>
      <c r="J29" s="120">
        <f t="shared" si="12"/>
        <v>0</v>
      </c>
      <c r="K29" s="120">
        <f t="shared" si="12"/>
        <v>0</v>
      </c>
      <c r="L29" s="120">
        <f t="shared" si="11"/>
        <v>0</v>
      </c>
      <c r="M29" s="120">
        <f>SUM(M26:M28)</f>
        <v>0</v>
      </c>
      <c r="N29" s="120">
        <f>SUM(N26:N28)</f>
        <v>0</v>
      </c>
      <c r="O29" s="120">
        <f>SUM(O26:O28)</f>
        <v>0</v>
      </c>
      <c r="P29" s="47">
        <f t="shared" si="8"/>
        <v>0</v>
      </c>
      <c r="Q29" s="47">
        <f t="shared" si="9"/>
        <v>0</v>
      </c>
    </row>
    <row r="30" spans="1:19" ht="18.75">
      <c r="A30" s="456" t="e">
        <f>#REF!</f>
        <v>#REF!</v>
      </c>
      <c r="B30" s="456" t="e">
        <f>#REF!</f>
        <v>#REF!</v>
      </c>
      <c r="C30" s="172" t="e">
        <f>#REF!</f>
        <v>#REF!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8"/>
      <c r="P30" s="167">
        <f t="shared" si="8"/>
        <v>0</v>
      </c>
      <c r="Q30" s="168">
        <f t="shared" si="9"/>
        <v>0</v>
      </c>
    </row>
    <row r="31" spans="1:19">
      <c r="A31" s="116" t="e">
        <f>#REF!</f>
        <v>#REF!</v>
      </c>
      <c r="B31" s="442" t="e">
        <f>#REF!</f>
        <v>#REF!</v>
      </c>
      <c r="C31" s="116" t="e">
        <f>#REF!</f>
        <v>#REF!</v>
      </c>
      <c r="D31" s="120">
        <f t="shared" si="0"/>
        <v>12617</v>
      </c>
      <c r="E31" s="39">
        <v>12617</v>
      </c>
      <c r="F31" s="39"/>
      <c r="G31" s="39"/>
      <c r="H31" s="120">
        <f t="shared" ref="H31:H34" si="13">+I31-J31-K31</f>
        <v>14206</v>
      </c>
      <c r="I31" s="40">
        <v>14206</v>
      </c>
      <c r="J31" s="39"/>
      <c r="K31" s="39"/>
      <c r="L31" s="120">
        <f t="shared" ref="L31:L34" si="14">+M31-N31-O31</f>
        <v>0</v>
      </c>
      <c r="M31" s="39">
        <v>12393</v>
      </c>
      <c r="N31" s="39"/>
      <c r="O31" s="39">
        <v>12393</v>
      </c>
      <c r="P31" s="47">
        <f t="shared" si="8"/>
        <v>14206</v>
      </c>
      <c r="Q31" s="47">
        <f t="shared" si="9"/>
        <v>0</v>
      </c>
    </row>
    <row r="32" spans="1:19">
      <c r="A32" s="116" t="e">
        <f>#REF!</f>
        <v>#REF!</v>
      </c>
      <c r="B32" s="442" t="e">
        <f>#REF!</f>
        <v>#REF!</v>
      </c>
      <c r="C32" s="116" t="e">
        <f>#REF!</f>
        <v>#REF!</v>
      </c>
      <c r="D32" s="120">
        <f t="shared" si="0"/>
        <v>0</v>
      </c>
      <c r="E32" s="125"/>
      <c r="F32" s="125"/>
      <c r="G32" s="125"/>
      <c r="H32" s="120">
        <f t="shared" si="13"/>
        <v>0</v>
      </c>
      <c r="I32" s="126"/>
      <c r="J32" s="125"/>
      <c r="K32" s="125"/>
      <c r="L32" s="120">
        <f t="shared" si="14"/>
        <v>0</v>
      </c>
      <c r="M32" s="125"/>
      <c r="N32" s="125"/>
      <c r="O32" s="125"/>
      <c r="P32" s="47">
        <f t="shared" si="8"/>
        <v>0</v>
      </c>
      <c r="Q32" s="47">
        <f t="shared" si="9"/>
        <v>0</v>
      </c>
    </row>
    <row r="33" spans="1:17">
      <c r="A33" s="116" t="e">
        <f>#REF!</f>
        <v>#REF!</v>
      </c>
      <c r="B33" s="442" t="e">
        <f>#REF!</f>
        <v>#REF!</v>
      </c>
      <c r="C33" s="116" t="e">
        <f>#REF!</f>
        <v>#REF!</v>
      </c>
      <c r="D33" s="120">
        <f t="shared" si="0"/>
        <v>0</v>
      </c>
      <c r="E33" s="125"/>
      <c r="F33" s="125"/>
      <c r="G33" s="125"/>
      <c r="H33" s="120">
        <f t="shared" si="13"/>
        <v>0</v>
      </c>
      <c r="I33" s="126"/>
      <c r="J33" s="125"/>
      <c r="K33" s="125"/>
      <c r="L33" s="120">
        <f t="shared" si="14"/>
        <v>0</v>
      </c>
      <c r="M33" s="125"/>
      <c r="N33" s="125"/>
      <c r="O33" s="125"/>
      <c r="P33" s="47">
        <f t="shared" si="8"/>
        <v>0</v>
      </c>
      <c r="Q33" s="47">
        <f t="shared" si="9"/>
        <v>0</v>
      </c>
    </row>
    <row r="34" spans="1:17">
      <c r="A34" s="15"/>
      <c r="B34" s="176"/>
      <c r="C34" s="119"/>
      <c r="D34" s="120">
        <f t="shared" si="0"/>
        <v>12617</v>
      </c>
      <c r="E34" s="120">
        <f>SUM(E31:E33)</f>
        <v>12617</v>
      </c>
      <c r="F34" s="120">
        <f>SUM(F31:F33)</f>
        <v>0</v>
      </c>
      <c r="G34" s="120">
        <f>SUM(G31:G33)</f>
        <v>0</v>
      </c>
      <c r="H34" s="120">
        <f t="shared" si="13"/>
        <v>14206</v>
      </c>
      <c r="I34" s="120">
        <f t="shared" ref="I34:K34" si="15">SUM(I31:I33)</f>
        <v>14206</v>
      </c>
      <c r="J34" s="120">
        <f t="shared" si="15"/>
        <v>0</v>
      </c>
      <c r="K34" s="120">
        <f t="shared" si="15"/>
        <v>0</v>
      </c>
      <c r="L34" s="120">
        <f t="shared" si="14"/>
        <v>0</v>
      </c>
      <c r="M34" s="120">
        <f>SUM(M31:M33)</f>
        <v>12393</v>
      </c>
      <c r="N34" s="120">
        <f>SUM(N31:N33)</f>
        <v>0</v>
      </c>
      <c r="O34" s="120">
        <f>SUM(O31:O33)</f>
        <v>12393</v>
      </c>
      <c r="P34" s="47">
        <f t="shared" si="8"/>
        <v>14206</v>
      </c>
      <c r="Q34" s="47">
        <f t="shared" si="9"/>
        <v>0</v>
      </c>
    </row>
    <row r="35" spans="1:17" ht="18.75">
      <c r="A35" s="456" t="e">
        <f>#REF!</f>
        <v>#REF!</v>
      </c>
      <c r="B35" s="456" t="e">
        <f>#REF!</f>
        <v>#REF!</v>
      </c>
      <c r="C35" s="172" t="e">
        <f>#REF!</f>
        <v>#REF!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8"/>
      <c r="P35" s="167">
        <f t="shared" si="8"/>
        <v>0</v>
      </c>
      <c r="Q35" s="168">
        <f t="shared" si="9"/>
        <v>0</v>
      </c>
    </row>
    <row r="36" spans="1:17">
      <c r="A36" s="116" t="e">
        <f>#REF!</f>
        <v>#REF!</v>
      </c>
      <c r="B36" s="443" t="e">
        <f>#REF!</f>
        <v>#REF!</v>
      </c>
      <c r="C36" s="121" t="e">
        <f>#REF!</f>
        <v>#REF!</v>
      </c>
      <c r="D36" s="120">
        <f t="shared" si="0"/>
        <v>0</v>
      </c>
      <c r="E36" s="122"/>
      <c r="F36" s="122"/>
      <c r="G36" s="122"/>
      <c r="H36" s="120">
        <f t="shared" ref="H36:H39" si="16">+I36-J36-K36</f>
        <v>0</v>
      </c>
      <c r="I36" s="122"/>
      <c r="J36" s="122"/>
      <c r="K36" s="122"/>
      <c r="L36" s="120">
        <f t="shared" ref="L36:L39" si="17">+M36-N36-O36</f>
        <v>0</v>
      </c>
      <c r="M36" s="122"/>
      <c r="N36" s="122"/>
      <c r="O36" s="122"/>
      <c r="P36" s="47">
        <f t="shared" si="8"/>
        <v>0</v>
      </c>
      <c r="Q36" s="47">
        <f t="shared" si="9"/>
        <v>0</v>
      </c>
    </row>
    <row r="37" spans="1:17" hidden="1">
      <c r="A37" s="116" t="e">
        <f>#REF!</f>
        <v>#REF!</v>
      </c>
      <c r="B37" s="442" t="e">
        <f>#REF!</f>
        <v>#REF!</v>
      </c>
      <c r="C37" s="121" t="e">
        <f>#REF!</f>
        <v>#REF!</v>
      </c>
      <c r="D37" s="120">
        <f t="shared" si="0"/>
        <v>0</v>
      </c>
      <c r="E37" s="39"/>
      <c r="F37" s="39"/>
      <c r="G37" s="39"/>
      <c r="H37" s="120">
        <f t="shared" si="16"/>
        <v>0</v>
      </c>
      <c r="I37" s="39"/>
      <c r="J37" s="39"/>
      <c r="K37" s="39"/>
      <c r="L37" s="120">
        <f t="shared" si="17"/>
        <v>0</v>
      </c>
      <c r="M37" s="39"/>
      <c r="N37" s="39"/>
      <c r="O37" s="39"/>
      <c r="P37" s="47">
        <f t="shared" si="8"/>
        <v>0</v>
      </c>
      <c r="Q37" s="47">
        <f t="shared" si="9"/>
        <v>0</v>
      </c>
    </row>
    <row r="38" spans="1:17">
      <c r="A38" s="116" t="e">
        <f>#REF!</f>
        <v>#REF!</v>
      </c>
      <c r="B38" s="442" t="e">
        <f>#REF!</f>
        <v>#REF!</v>
      </c>
      <c r="C38" s="116"/>
      <c r="D38" s="120">
        <f t="shared" si="0"/>
        <v>0</v>
      </c>
      <c r="E38" s="39"/>
      <c r="F38" s="39"/>
      <c r="G38" s="39"/>
      <c r="H38" s="120">
        <f t="shared" si="16"/>
        <v>0</v>
      </c>
      <c r="I38" s="39"/>
      <c r="J38" s="39"/>
      <c r="K38" s="39"/>
      <c r="L38" s="120">
        <f t="shared" si="17"/>
        <v>0</v>
      </c>
      <c r="M38" s="39"/>
      <c r="N38" s="39"/>
      <c r="O38" s="39"/>
      <c r="P38" s="47">
        <f t="shared" si="8"/>
        <v>0</v>
      </c>
      <c r="Q38" s="47">
        <f t="shared" si="9"/>
        <v>0</v>
      </c>
    </row>
    <row r="39" spans="1:17" ht="13.5" thickBot="1">
      <c r="A39" s="15"/>
      <c r="B39" s="176"/>
      <c r="C39" s="119"/>
      <c r="D39" s="120">
        <f t="shared" si="0"/>
        <v>0</v>
      </c>
      <c r="E39" s="120">
        <f>SUM(E36:E38)</f>
        <v>0</v>
      </c>
      <c r="F39" s="120">
        <f>SUM(F36:F38)</f>
        <v>0</v>
      </c>
      <c r="G39" s="120">
        <f>SUM(G36:G38)</f>
        <v>0</v>
      </c>
      <c r="H39" s="120">
        <f t="shared" si="16"/>
        <v>0</v>
      </c>
      <c r="I39" s="120">
        <f>SUM(I36:I38)</f>
        <v>0</v>
      </c>
      <c r="J39" s="120">
        <f>SUM(J36:J38)</f>
        <v>0</v>
      </c>
      <c r="K39" s="120">
        <f>SUM(K36:K38)</f>
        <v>0</v>
      </c>
      <c r="L39" s="120">
        <f t="shared" si="17"/>
        <v>0</v>
      </c>
      <c r="M39" s="120">
        <f>SUM(M36:M38)</f>
        <v>0</v>
      </c>
      <c r="N39" s="120">
        <f>SUM(N36:N38)</f>
        <v>0</v>
      </c>
      <c r="O39" s="120">
        <f>SUM(O36:O38)</f>
        <v>0</v>
      </c>
      <c r="P39" s="47">
        <f t="shared" si="8"/>
        <v>0</v>
      </c>
      <c r="Q39" s="47">
        <f t="shared" si="9"/>
        <v>0</v>
      </c>
    </row>
    <row r="40" spans="1:17" s="154" customFormat="1" ht="19.5" thickBot="1">
      <c r="A40" s="472" t="e">
        <f>#REF!</f>
        <v>#REF!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473"/>
    </row>
    <row r="41" spans="1:17" ht="18.75">
      <c r="A41" s="456" t="e">
        <f>#REF!</f>
        <v>#REF!</v>
      </c>
      <c r="B41" s="456" t="e">
        <f>#REF!</f>
        <v>#REF!</v>
      </c>
      <c r="C41" s="172" t="e">
        <f>#REF!</f>
        <v>#REF!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8"/>
      <c r="P41" s="167">
        <f t="shared" si="8"/>
        <v>0</v>
      </c>
      <c r="Q41" s="168">
        <f t="shared" si="9"/>
        <v>0</v>
      </c>
    </row>
    <row r="42" spans="1:17" hidden="1">
      <c r="A42" s="116" t="e">
        <f>#REF!</f>
        <v>#REF!</v>
      </c>
      <c r="B42" s="442" t="e">
        <f>#REF!</f>
        <v>#REF!</v>
      </c>
      <c r="C42" s="116" t="e">
        <f>#REF!</f>
        <v>#REF!</v>
      </c>
      <c r="D42" s="120">
        <f t="shared" si="0"/>
        <v>0</v>
      </c>
      <c r="E42" s="122"/>
      <c r="F42" s="122"/>
      <c r="G42" s="122"/>
      <c r="H42" s="120">
        <f>+I42-J42-K42</f>
        <v>0</v>
      </c>
      <c r="I42" s="122"/>
      <c r="J42" s="122"/>
      <c r="K42" s="122"/>
      <c r="L42" s="120">
        <f t="shared" ref="L42:L47" si="18">+M42-N42-O42</f>
        <v>0</v>
      </c>
      <c r="M42" s="122"/>
      <c r="N42" s="122"/>
      <c r="O42" s="122"/>
      <c r="P42" s="47">
        <f t="shared" si="8"/>
        <v>0</v>
      </c>
      <c r="Q42" s="47">
        <f t="shared" si="9"/>
        <v>0</v>
      </c>
    </row>
    <row r="43" spans="1:17">
      <c r="A43" s="116" t="e">
        <f>#REF!</f>
        <v>#REF!</v>
      </c>
      <c r="B43" s="442" t="e">
        <f>#REF!</f>
        <v>#REF!</v>
      </c>
      <c r="C43" s="116" t="e">
        <f>#REF!</f>
        <v>#REF!</v>
      </c>
      <c r="D43" s="120">
        <f t="shared" si="0"/>
        <v>0</v>
      </c>
      <c r="E43" s="39"/>
      <c r="F43" s="39"/>
      <c r="G43" s="39"/>
      <c r="H43" s="120">
        <f t="shared" ref="H43:H46" si="19">+I43-J43-K43</f>
        <v>0</v>
      </c>
      <c r="I43" s="39"/>
      <c r="J43" s="39"/>
      <c r="K43" s="39"/>
      <c r="L43" s="120">
        <f t="shared" si="18"/>
        <v>0</v>
      </c>
      <c r="M43" s="39"/>
      <c r="N43" s="39"/>
      <c r="O43" s="39"/>
      <c r="P43" s="47">
        <f t="shared" si="8"/>
        <v>0</v>
      </c>
      <c r="Q43" s="47">
        <f t="shared" si="9"/>
        <v>0</v>
      </c>
    </row>
    <row r="44" spans="1:17" hidden="1">
      <c r="A44" s="116" t="e">
        <f>#REF!</f>
        <v>#REF!</v>
      </c>
      <c r="B44" s="442" t="e">
        <f>#REF!</f>
        <v>#REF!</v>
      </c>
      <c r="C44" s="116" t="e">
        <f>#REF!</f>
        <v>#REF!</v>
      </c>
      <c r="D44" s="120">
        <f t="shared" si="0"/>
        <v>0</v>
      </c>
      <c r="E44" s="125"/>
      <c r="F44" s="125"/>
      <c r="G44" s="125"/>
      <c r="H44" s="120">
        <f t="shared" si="19"/>
        <v>0</v>
      </c>
      <c r="I44" s="125"/>
      <c r="J44" s="125"/>
      <c r="K44" s="125"/>
      <c r="L44" s="120">
        <f t="shared" si="18"/>
        <v>0</v>
      </c>
      <c r="M44" s="125"/>
      <c r="N44" s="125"/>
      <c r="O44" s="125"/>
      <c r="P44" s="47">
        <f t="shared" si="8"/>
        <v>0</v>
      </c>
      <c r="Q44" s="47">
        <f t="shared" si="9"/>
        <v>0</v>
      </c>
    </row>
    <row r="45" spans="1:17" hidden="1">
      <c r="A45" s="116" t="e">
        <f>#REF!</f>
        <v>#REF!</v>
      </c>
      <c r="B45" s="442" t="e">
        <f>#REF!</f>
        <v>#REF!</v>
      </c>
      <c r="C45" s="116" t="e">
        <f>#REF!</f>
        <v>#REF!</v>
      </c>
      <c r="D45" s="120">
        <f t="shared" si="0"/>
        <v>0</v>
      </c>
      <c r="E45" s="125"/>
      <c r="F45" s="125"/>
      <c r="G45" s="125"/>
      <c r="H45" s="120">
        <f t="shared" si="19"/>
        <v>0</v>
      </c>
      <c r="I45" s="125"/>
      <c r="J45" s="125"/>
      <c r="K45" s="125"/>
      <c r="L45" s="120">
        <f t="shared" si="18"/>
        <v>0</v>
      </c>
      <c r="M45" s="125"/>
      <c r="N45" s="125"/>
      <c r="O45" s="125"/>
    </row>
    <row r="46" spans="1:17">
      <c r="A46" s="116" t="e">
        <f>#REF!</f>
        <v>#REF!</v>
      </c>
      <c r="B46" s="442" t="e">
        <f>#REF!</f>
        <v>#REF!</v>
      </c>
      <c r="C46" s="116" t="e">
        <f>#REF!</f>
        <v>#REF!</v>
      </c>
      <c r="D46" s="120">
        <f t="shared" si="0"/>
        <v>0</v>
      </c>
      <c r="E46" s="39"/>
      <c r="F46" s="39"/>
      <c r="G46" s="39"/>
      <c r="H46" s="49">
        <f t="shared" si="19"/>
        <v>0</v>
      </c>
      <c r="I46" s="39"/>
      <c r="J46" s="39"/>
      <c r="K46" s="39"/>
      <c r="L46" s="120">
        <f t="shared" si="18"/>
        <v>0</v>
      </c>
      <c r="M46" s="39"/>
      <c r="N46" s="39"/>
      <c r="O46" s="39"/>
    </row>
    <row r="47" spans="1:17">
      <c r="A47" s="116" t="e">
        <f>#REF!</f>
        <v>#REF!</v>
      </c>
      <c r="B47" s="442" t="e">
        <f>#REF!</f>
        <v>#REF!</v>
      </c>
      <c r="C47" s="116" t="e">
        <f>#REF!</f>
        <v>#REF!</v>
      </c>
      <c r="D47" s="120">
        <f t="shared" si="0"/>
        <v>0</v>
      </c>
      <c r="E47" s="125"/>
      <c r="F47" s="125"/>
      <c r="G47" s="125"/>
      <c r="H47" s="49">
        <f>+I47-J47-K47</f>
        <v>0</v>
      </c>
      <c r="I47" s="340"/>
      <c r="J47" s="125"/>
      <c r="K47" s="125"/>
      <c r="L47" s="120">
        <f t="shared" si="18"/>
        <v>0</v>
      </c>
      <c r="M47" s="125"/>
      <c r="N47" s="125"/>
      <c r="O47" s="125"/>
    </row>
    <row r="48" spans="1:17">
      <c r="A48" s="15"/>
      <c r="B48" s="176"/>
      <c r="C48" s="119"/>
      <c r="D48" s="120">
        <f t="shared" si="0"/>
        <v>0</v>
      </c>
      <c r="E48" s="120">
        <f>SUM(E42:E47)</f>
        <v>0</v>
      </c>
      <c r="F48" s="120">
        <f>SUM(F42:F47)</f>
        <v>0</v>
      </c>
      <c r="G48" s="120">
        <f>SUM(G42:G47)</f>
        <v>0</v>
      </c>
      <c r="H48" s="49">
        <f>+I48-J48-K48</f>
        <v>0</v>
      </c>
      <c r="I48" s="120">
        <f t="shared" ref="I48:Q48" si="20">SUM(I42:I46)</f>
        <v>0</v>
      </c>
      <c r="J48" s="120">
        <f>SUM(J42:J47)</f>
        <v>0</v>
      </c>
      <c r="K48" s="120">
        <f>SUM(K42:K47)</f>
        <v>0</v>
      </c>
      <c r="L48" s="120">
        <f>+M48-N48-O48</f>
        <v>0</v>
      </c>
      <c r="M48" s="120">
        <f>SUM(M42:M47)</f>
        <v>0</v>
      </c>
      <c r="N48" s="120">
        <f>SUM(N42:N47)</f>
        <v>0</v>
      </c>
      <c r="O48" s="120">
        <f>SUM(O42:O47)</f>
        <v>0</v>
      </c>
      <c r="P48" s="470">
        <f t="shared" si="20"/>
        <v>0</v>
      </c>
      <c r="Q48" s="120">
        <f t="shared" si="20"/>
        <v>0</v>
      </c>
    </row>
    <row r="49" spans="1:17" ht="18.75">
      <c r="A49" s="456" t="e">
        <f>#REF!</f>
        <v>#REF!</v>
      </c>
      <c r="B49" s="456" t="e">
        <f>#REF!</f>
        <v>#REF!</v>
      </c>
      <c r="C49" s="172" t="e">
        <f>#REF!</f>
        <v>#REF!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8"/>
      <c r="P49" s="167">
        <f>I49-J49-K49</f>
        <v>0</v>
      </c>
      <c r="Q49" s="168">
        <f>M49-N49-O49</f>
        <v>0</v>
      </c>
    </row>
    <row r="50" spans="1:17">
      <c r="A50" s="116" t="e">
        <f>#REF!</f>
        <v>#REF!</v>
      </c>
      <c r="B50" s="442" t="e">
        <f>#REF!</f>
        <v>#REF!</v>
      </c>
      <c r="C50" s="116" t="e">
        <f>#REF!</f>
        <v>#REF!</v>
      </c>
      <c r="D50" s="120">
        <f t="shared" ref="D50:D119" si="21">+E50-F50-G50</f>
        <v>0</v>
      </c>
      <c r="E50" s="122"/>
      <c r="F50" s="122"/>
      <c r="G50" s="122"/>
      <c r="H50" s="120">
        <f t="shared" ref="H50:H56" si="22">+I50-J50-K50</f>
        <v>0</v>
      </c>
      <c r="I50" s="122"/>
      <c r="J50" s="122"/>
      <c r="K50" s="122"/>
      <c r="L50" s="120">
        <f t="shared" ref="L50:L56" si="23">+M50-N50-O50</f>
        <v>0</v>
      </c>
      <c r="M50" s="122"/>
      <c r="N50" s="122"/>
      <c r="O50" s="122"/>
      <c r="P50" s="47">
        <f>I50-J50-K50</f>
        <v>0</v>
      </c>
      <c r="Q50" s="47">
        <f>M50-N50-O50</f>
        <v>0</v>
      </c>
    </row>
    <row r="51" spans="1:17" hidden="1">
      <c r="A51" s="116" t="e">
        <f>#REF!</f>
        <v>#REF!</v>
      </c>
      <c r="B51" s="442" t="e">
        <f>#REF!</f>
        <v>#REF!</v>
      </c>
      <c r="C51" s="116" t="e">
        <f>#REF!</f>
        <v>#REF!</v>
      </c>
      <c r="D51" s="120">
        <f t="shared" si="21"/>
        <v>0</v>
      </c>
      <c r="E51" s="39"/>
      <c r="F51" s="39"/>
      <c r="G51" s="39"/>
      <c r="H51" s="120">
        <f t="shared" si="22"/>
        <v>0</v>
      </c>
      <c r="I51" s="39"/>
      <c r="J51" s="39"/>
      <c r="K51" s="39"/>
      <c r="L51" s="120">
        <f t="shared" si="23"/>
        <v>0</v>
      </c>
      <c r="M51" s="39"/>
      <c r="N51" s="39"/>
      <c r="O51" s="39"/>
      <c r="P51" s="47">
        <f>I51-J51-K51</f>
        <v>0</v>
      </c>
      <c r="Q51" s="47">
        <f>M51-N51-O51</f>
        <v>0</v>
      </c>
    </row>
    <row r="52" spans="1:17" hidden="1">
      <c r="A52" s="116" t="e">
        <f>#REF!</f>
        <v>#REF!</v>
      </c>
      <c r="B52" s="442" t="e">
        <f>#REF!</f>
        <v>#REF!</v>
      </c>
      <c r="C52" s="116" t="e">
        <f>#REF!</f>
        <v>#REF!</v>
      </c>
      <c r="D52" s="120">
        <f t="shared" si="21"/>
        <v>0</v>
      </c>
      <c r="E52" s="39"/>
      <c r="F52" s="39"/>
      <c r="G52" s="39"/>
      <c r="H52" s="120">
        <f t="shared" si="22"/>
        <v>0</v>
      </c>
      <c r="I52" s="40"/>
      <c r="J52" s="39"/>
      <c r="K52" s="39"/>
      <c r="L52" s="120">
        <f t="shared" si="23"/>
        <v>0</v>
      </c>
      <c r="M52" s="39"/>
      <c r="N52" s="39"/>
      <c r="O52" s="39"/>
      <c r="P52" s="47">
        <f>I52-J52-K52</f>
        <v>0</v>
      </c>
      <c r="Q52" s="47">
        <f>M52-N52-O52</f>
        <v>0</v>
      </c>
    </row>
    <row r="53" spans="1:17">
      <c r="A53" s="116" t="e">
        <f>#REF!</f>
        <v>#REF!</v>
      </c>
      <c r="B53" s="442" t="e">
        <f>#REF!</f>
        <v>#REF!</v>
      </c>
      <c r="C53" s="116" t="e">
        <f>#REF!</f>
        <v>#REF!</v>
      </c>
      <c r="D53" s="120">
        <f t="shared" si="21"/>
        <v>29568</v>
      </c>
      <c r="E53" s="125">
        <v>29568</v>
      </c>
      <c r="F53" s="125"/>
      <c r="G53" s="125"/>
      <c r="H53" s="120">
        <f t="shared" si="22"/>
        <v>15196</v>
      </c>
      <c r="I53" s="126">
        <v>15196</v>
      </c>
      <c r="J53" s="125"/>
      <c r="K53" s="125"/>
      <c r="L53" s="120">
        <f t="shared" si="23"/>
        <v>0</v>
      </c>
      <c r="M53" s="125">
        <v>20738</v>
      </c>
      <c r="N53" s="125">
        <v>2537</v>
      </c>
      <c r="O53" s="125">
        <v>18201</v>
      </c>
    </row>
    <row r="54" spans="1:17">
      <c r="A54" s="116" t="e">
        <f>#REF!</f>
        <v>#REF!</v>
      </c>
      <c r="B54" s="442" t="e">
        <f>#REF!</f>
        <v>#REF!</v>
      </c>
      <c r="C54" s="116" t="e">
        <f>#REF!</f>
        <v>#REF!</v>
      </c>
      <c r="D54" s="120">
        <f t="shared" si="21"/>
        <v>3076</v>
      </c>
      <c r="E54" s="125">
        <v>3076</v>
      </c>
      <c r="F54" s="125"/>
      <c r="G54" s="125"/>
      <c r="H54" s="120">
        <f t="shared" si="22"/>
        <v>4296</v>
      </c>
      <c r="I54" s="126">
        <v>4296</v>
      </c>
      <c r="J54" s="125"/>
      <c r="K54" s="125"/>
      <c r="L54" s="120">
        <f t="shared" si="23"/>
        <v>0</v>
      </c>
      <c r="M54" s="125"/>
      <c r="N54" s="125"/>
      <c r="O54" s="125"/>
    </row>
    <row r="55" spans="1:17">
      <c r="A55" s="116" t="e">
        <f>#REF!</f>
        <v>#REF!</v>
      </c>
      <c r="B55" s="442" t="e">
        <f>#REF!</f>
        <v>#REF!</v>
      </c>
      <c r="C55" s="116" t="e">
        <f>#REF!</f>
        <v>#REF!</v>
      </c>
      <c r="D55" s="120">
        <f t="shared" si="21"/>
        <v>0</v>
      </c>
      <c r="E55" s="39"/>
      <c r="F55" s="39"/>
      <c r="G55" s="39"/>
      <c r="H55" s="120">
        <f t="shared" si="22"/>
        <v>0</v>
      </c>
      <c r="I55" s="39"/>
      <c r="J55" s="39"/>
      <c r="K55" s="39"/>
      <c r="L55" s="120">
        <f t="shared" si="23"/>
        <v>0</v>
      </c>
      <c r="M55" s="39"/>
      <c r="N55" s="39"/>
      <c r="O55" s="39"/>
    </row>
    <row r="56" spans="1:17">
      <c r="A56" s="15"/>
      <c r="B56" s="176"/>
      <c r="C56" s="119"/>
      <c r="D56" s="120">
        <f t="shared" si="21"/>
        <v>32644</v>
      </c>
      <c r="E56" s="120">
        <f>SUM(E50:E55)</f>
        <v>32644</v>
      </c>
      <c r="F56" s="120">
        <f t="shared" ref="F56:O56" si="24">SUM(F50:F55)</f>
        <v>0</v>
      </c>
      <c r="G56" s="120">
        <f t="shared" si="24"/>
        <v>0</v>
      </c>
      <c r="H56" s="120">
        <f t="shared" si="22"/>
        <v>19492</v>
      </c>
      <c r="I56" s="120">
        <f t="shared" si="24"/>
        <v>19492</v>
      </c>
      <c r="J56" s="120">
        <f t="shared" si="24"/>
        <v>0</v>
      </c>
      <c r="K56" s="120">
        <f t="shared" si="24"/>
        <v>0</v>
      </c>
      <c r="L56" s="120">
        <f t="shared" si="23"/>
        <v>0</v>
      </c>
      <c r="M56" s="120">
        <f t="shared" si="24"/>
        <v>20738</v>
      </c>
      <c r="N56" s="120">
        <f t="shared" si="24"/>
        <v>2537</v>
      </c>
      <c r="O56" s="120">
        <f t="shared" si="24"/>
        <v>18201</v>
      </c>
      <c r="P56" s="47">
        <f>I56-J56-K56</f>
        <v>19492</v>
      </c>
      <c r="Q56" s="47">
        <f>M56-N56-O56</f>
        <v>0</v>
      </c>
    </row>
    <row r="57" spans="1:17" ht="18.75">
      <c r="A57" s="456" t="e">
        <f>#REF!</f>
        <v>#REF!</v>
      </c>
      <c r="B57" s="456" t="e">
        <f>#REF!</f>
        <v>#REF!</v>
      </c>
      <c r="C57" s="172" t="e">
        <f>#REF!</f>
        <v>#REF!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8"/>
      <c r="P57" s="167">
        <f>I57-J57-K57</f>
        <v>0</v>
      </c>
      <c r="Q57" s="168">
        <f>M57-N57-O57</f>
        <v>0</v>
      </c>
    </row>
    <row r="58" spans="1:17">
      <c r="A58" s="116" t="e">
        <f>#REF!</f>
        <v>#REF!</v>
      </c>
      <c r="B58" s="442" t="e">
        <f>#REF!</f>
        <v>#REF!</v>
      </c>
      <c r="C58" s="116" t="e">
        <f>#REF!</f>
        <v>#REF!</v>
      </c>
      <c r="D58" s="120">
        <f t="shared" si="21"/>
        <v>38316</v>
      </c>
      <c r="E58" s="122">
        <v>38316</v>
      </c>
      <c r="F58" s="122"/>
      <c r="G58" s="122"/>
      <c r="H58" s="120">
        <f t="shared" ref="H58:H62" si="25">+I58-J58-K58</f>
        <v>10928</v>
      </c>
      <c r="I58" s="122">
        <v>10928</v>
      </c>
      <c r="J58" s="122"/>
      <c r="K58" s="122"/>
      <c r="L58" s="120">
        <f t="shared" ref="L58:L62" si="26">+M58-N58-O58</f>
        <v>0</v>
      </c>
      <c r="M58" s="122">
        <v>22382</v>
      </c>
      <c r="N58" s="122">
        <v>19584</v>
      </c>
      <c r="O58" s="122">
        <v>2798</v>
      </c>
      <c r="P58" s="47">
        <f>I58-J58-K58</f>
        <v>10928</v>
      </c>
      <c r="Q58" s="47">
        <f>M58-N58-O58</f>
        <v>0</v>
      </c>
    </row>
    <row r="59" spans="1:17" hidden="1">
      <c r="A59" s="116" t="e">
        <f>#REF!</f>
        <v>#REF!</v>
      </c>
      <c r="B59" s="442" t="e">
        <f>#REF!</f>
        <v>#REF!</v>
      </c>
      <c r="C59" s="116" t="e">
        <f>#REF!</f>
        <v>#REF!</v>
      </c>
      <c r="D59" s="120">
        <f t="shared" si="21"/>
        <v>0</v>
      </c>
      <c r="E59" s="39"/>
      <c r="F59" s="39"/>
      <c r="G59" s="39"/>
      <c r="H59" s="120">
        <f t="shared" si="25"/>
        <v>0</v>
      </c>
      <c r="I59" s="39"/>
      <c r="J59" s="39"/>
      <c r="K59" s="39"/>
      <c r="L59" s="120">
        <f t="shared" si="26"/>
        <v>0</v>
      </c>
      <c r="M59" s="39"/>
      <c r="N59" s="39"/>
      <c r="O59" s="39"/>
      <c r="P59" s="47">
        <f>I59-J59-K59</f>
        <v>0</v>
      </c>
      <c r="Q59" s="47">
        <f>M59-N59-O59</f>
        <v>0</v>
      </c>
    </row>
    <row r="60" spans="1:17">
      <c r="A60" s="116" t="e">
        <f>#REF!</f>
        <v>#REF!</v>
      </c>
      <c r="B60" s="442" t="e">
        <f>#REF!</f>
        <v>#REF!</v>
      </c>
      <c r="C60" s="116" t="e">
        <f>#REF!</f>
        <v>#REF!</v>
      </c>
      <c r="D60" s="120">
        <f t="shared" si="21"/>
        <v>0</v>
      </c>
      <c r="E60" s="39"/>
      <c r="F60" s="39"/>
      <c r="G60" s="39"/>
      <c r="H60" s="120">
        <f t="shared" si="25"/>
        <v>0</v>
      </c>
      <c r="I60" s="39"/>
      <c r="J60" s="39"/>
      <c r="K60" s="39"/>
      <c r="L60" s="120">
        <f t="shared" si="26"/>
        <v>0</v>
      </c>
      <c r="M60" s="39"/>
      <c r="N60" s="39"/>
      <c r="O60" s="39"/>
      <c r="P60" s="47">
        <f>I60-J60-K60</f>
        <v>0</v>
      </c>
      <c r="Q60" s="47">
        <f>M60-N60-O60</f>
        <v>0</v>
      </c>
    </row>
    <row r="61" spans="1:17">
      <c r="A61" s="116" t="e">
        <f>#REF!</f>
        <v>#REF!</v>
      </c>
      <c r="B61" s="442" t="e">
        <f>#REF!</f>
        <v>#REF!</v>
      </c>
      <c r="C61" s="116" t="e">
        <f>#REF!</f>
        <v>#REF!</v>
      </c>
      <c r="D61" s="120">
        <f t="shared" si="21"/>
        <v>0</v>
      </c>
      <c r="E61" s="39"/>
      <c r="F61" s="39"/>
      <c r="G61" s="39"/>
      <c r="H61" s="120">
        <f t="shared" si="25"/>
        <v>0</v>
      </c>
      <c r="I61" s="39"/>
      <c r="J61" s="39"/>
      <c r="K61" s="39"/>
      <c r="L61" s="120">
        <f t="shared" si="26"/>
        <v>0</v>
      </c>
      <c r="M61" s="39"/>
      <c r="N61" s="39"/>
      <c r="O61" s="39"/>
    </row>
    <row r="62" spans="1:17">
      <c r="A62" s="15"/>
      <c r="B62" s="176"/>
      <c r="C62" s="119"/>
      <c r="D62" s="120">
        <f t="shared" si="21"/>
        <v>38316</v>
      </c>
      <c r="E62" s="120">
        <f>SUM(E58:E61)</f>
        <v>38316</v>
      </c>
      <c r="F62" s="120">
        <f t="shared" ref="F62:O62" si="27">SUM(F58:F61)</f>
        <v>0</v>
      </c>
      <c r="G62" s="120">
        <f t="shared" si="27"/>
        <v>0</v>
      </c>
      <c r="H62" s="120">
        <f t="shared" si="25"/>
        <v>10928</v>
      </c>
      <c r="I62" s="120">
        <f t="shared" si="27"/>
        <v>10928</v>
      </c>
      <c r="J62" s="120">
        <f t="shared" si="27"/>
        <v>0</v>
      </c>
      <c r="K62" s="120">
        <f t="shared" si="27"/>
        <v>0</v>
      </c>
      <c r="L62" s="120">
        <f t="shared" si="26"/>
        <v>0</v>
      </c>
      <c r="M62" s="120">
        <f t="shared" si="27"/>
        <v>22382</v>
      </c>
      <c r="N62" s="120">
        <f t="shared" si="27"/>
        <v>19584</v>
      </c>
      <c r="O62" s="120">
        <f t="shared" si="27"/>
        <v>2798</v>
      </c>
      <c r="P62" s="47">
        <f>I62-J62-K62</f>
        <v>10928</v>
      </c>
      <c r="Q62" s="47">
        <f>M62-N62-O62</f>
        <v>0</v>
      </c>
    </row>
    <row r="63" spans="1:17" ht="18.75">
      <c r="A63" s="456" t="e">
        <f>#REF!</f>
        <v>#REF!</v>
      </c>
      <c r="B63" s="456" t="e">
        <f>#REF!</f>
        <v>#REF!</v>
      </c>
      <c r="C63" s="172" t="e">
        <f>#REF!</f>
        <v>#REF!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8"/>
      <c r="P63" s="167">
        <f>I63-J63-K63</f>
        <v>0</v>
      </c>
      <c r="Q63" s="168">
        <f>M63-N63-O63</f>
        <v>0</v>
      </c>
    </row>
    <row r="64" spans="1:17">
      <c r="A64" s="116" t="e">
        <f>#REF!</f>
        <v>#REF!</v>
      </c>
      <c r="B64" s="442" t="e">
        <f>#REF!</f>
        <v>#REF!</v>
      </c>
      <c r="C64" s="116" t="e">
        <f>#REF!</f>
        <v>#REF!</v>
      </c>
      <c r="D64" s="120">
        <f t="shared" si="21"/>
        <v>0</v>
      </c>
      <c r="E64" s="39"/>
      <c r="F64" s="39"/>
      <c r="G64" s="39"/>
      <c r="H64" s="120">
        <f t="shared" ref="H64:H68" si="28">+I64-J64-K64</f>
        <v>0</v>
      </c>
      <c r="I64" s="40"/>
      <c r="J64" s="39"/>
      <c r="K64" s="39"/>
      <c r="L64" s="120">
        <f t="shared" ref="L64:L68" si="29">+M64-N64-O64</f>
        <v>0</v>
      </c>
      <c r="M64" s="39"/>
      <c r="N64" s="39"/>
      <c r="O64" s="39"/>
      <c r="P64" s="47">
        <f>I64-J64-K64</f>
        <v>0</v>
      </c>
      <c r="Q64" s="47">
        <f>M64-N64-O64</f>
        <v>0</v>
      </c>
    </row>
    <row r="65" spans="1:17">
      <c r="A65" s="116" t="e">
        <f>#REF!</f>
        <v>#REF!</v>
      </c>
      <c r="B65" s="442" t="e">
        <f>#REF!</f>
        <v>#REF!</v>
      </c>
      <c r="C65" s="116" t="e">
        <f>#REF!</f>
        <v>#REF!</v>
      </c>
      <c r="D65" s="120">
        <f t="shared" si="21"/>
        <v>0</v>
      </c>
      <c r="E65" s="125"/>
      <c r="F65" s="125"/>
      <c r="G65" s="125"/>
      <c r="H65" s="120">
        <f t="shared" si="28"/>
        <v>0</v>
      </c>
      <c r="I65" s="126"/>
      <c r="J65" s="125"/>
      <c r="K65" s="125"/>
      <c r="L65" s="120">
        <f t="shared" si="29"/>
        <v>0</v>
      </c>
      <c r="M65" s="125"/>
      <c r="N65" s="125"/>
      <c r="O65" s="125"/>
      <c r="P65" s="47">
        <f>I65-J65-K65</f>
        <v>0</v>
      </c>
      <c r="Q65" s="47">
        <f>M65-N65-O65</f>
        <v>0</v>
      </c>
    </row>
    <row r="66" spans="1:17" hidden="1">
      <c r="A66" s="116" t="e">
        <f>#REF!</f>
        <v>#REF!</v>
      </c>
      <c r="B66" s="442" t="e">
        <f>#REF!</f>
        <v>#REF!</v>
      </c>
      <c r="C66" s="116" t="e">
        <f>#REF!</f>
        <v>#REF!</v>
      </c>
      <c r="D66" s="120">
        <f t="shared" si="21"/>
        <v>0</v>
      </c>
      <c r="E66" s="125"/>
      <c r="F66" s="125"/>
      <c r="G66" s="125"/>
      <c r="H66" s="120">
        <f t="shared" si="28"/>
        <v>0</v>
      </c>
      <c r="I66" s="126"/>
      <c r="J66" s="125"/>
      <c r="K66" s="125"/>
      <c r="L66" s="120">
        <f t="shared" si="29"/>
        <v>0</v>
      </c>
      <c r="M66" s="125"/>
      <c r="N66" s="125"/>
      <c r="O66" s="125"/>
      <c r="P66" s="47">
        <f>I66-J66-K66</f>
        <v>0</v>
      </c>
      <c r="Q66" s="47">
        <f>M66-N66-O66</f>
        <v>0</v>
      </c>
    </row>
    <row r="67" spans="1:17">
      <c r="A67" s="116" t="e">
        <f>#REF!</f>
        <v>#REF!</v>
      </c>
      <c r="B67" s="442" t="e">
        <f>#REF!</f>
        <v>#REF!</v>
      </c>
      <c r="C67" s="116" t="e">
        <f>#REF!</f>
        <v>#REF!</v>
      </c>
      <c r="D67" s="120">
        <f t="shared" si="21"/>
        <v>0</v>
      </c>
      <c r="E67" s="39"/>
      <c r="F67" s="39"/>
      <c r="G67" s="39"/>
      <c r="H67" s="120">
        <f t="shared" si="28"/>
        <v>0</v>
      </c>
      <c r="I67" s="39"/>
      <c r="J67" s="39"/>
      <c r="K67" s="39"/>
      <c r="L67" s="120">
        <f t="shared" si="29"/>
        <v>0</v>
      </c>
      <c r="M67" s="39"/>
      <c r="N67" s="39"/>
      <c r="O67" s="39"/>
    </row>
    <row r="68" spans="1:17" ht="13.5" thickBot="1">
      <c r="A68" s="135"/>
      <c r="B68" s="177"/>
      <c r="C68" s="135"/>
      <c r="D68" s="120">
        <f t="shared" si="21"/>
        <v>0</v>
      </c>
      <c r="E68" s="49">
        <f>SUM(E64:E67)</f>
        <v>0</v>
      </c>
      <c r="F68" s="49">
        <f t="shared" ref="F68:Q68" si="30">SUM(F64:F67)</f>
        <v>0</v>
      </c>
      <c r="G68" s="49">
        <f t="shared" si="30"/>
        <v>0</v>
      </c>
      <c r="H68" s="120">
        <f t="shared" si="28"/>
        <v>0</v>
      </c>
      <c r="I68" s="49">
        <f t="shared" si="30"/>
        <v>0</v>
      </c>
      <c r="J68" s="49">
        <f t="shared" si="30"/>
        <v>0</v>
      </c>
      <c r="K68" s="49">
        <f t="shared" si="30"/>
        <v>0</v>
      </c>
      <c r="L68" s="120">
        <f t="shared" si="29"/>
        <v>0</v>
      </c>
      <c r="M68" s="49">
        <f t="shared" si="30"/>
        <v>0</v>
      </c>
      <c r="N68" s="49">
        <f t="shared" si="30"/>
        <v>0</v>
      </c>
      <c r="O68" s="49">
        <f t="shared" si="30"/>
        <v>0</v>
      </c>
      <c r="P68" s="471">
        <f t="shared" si="30"/>
        <v>0</v>
      </c>
      <c r="Q68" s="49">
        <f t="shared" si="30"/>
        <v>0</v>
      </c>
    </row>
    <row r="69" spans="1:17" s="154" customFormat="1" ht="19.5" thickBot="1">
      <c r="A69" s="472" t="e">
        <f>#REF!</f>
        <v>#REF!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473"/>
    </row>
    <row r="70" spans="1:17" ht="22.5" customHeight="1">
      <c r="A70" s="456" t="e">
        <f>#REF!</f>
        <v>#REF!</v>
      </c>
      <c r="B70" s="456" t="e">
        <f>#REF!</f>
        <v>#REF!</v>
      </c>
      <c r="C70" s="172" t="e">
        <f>#REF!</f>
        <v>#REF!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8"/>
      <c r="P70" s="167">
        <f t="shared" ref="P70:P102" si="31">I70-J70-K70</f>
        <v>0</v>
      </c>
      <c r="Q70" s="168">
        <f t="shared" ref="Q70:Q91" si="32">M70-N70-O70</f>
        <v>0</v>
      </c>
    </row>
    <row r="71" spans="1:17">
      <c r="A71" s="116" t="e">
        <f>#REF!</f>
        <v>#REF!</v>
      </c>
      <c r="B71" s="442" t="e">
        <f>#REF!</f>
        <v>#REF!</v>
      </c>
      <c r="C71" s="116" t="e">
        <f>#REF!</f>
        <v>#REF!</v>
      </c>
      <c r="D71" s="120">
        <f t="shared" si="21"/>
        <v>0</v>
      </c>
      <c r="E71" s="122"/>
      <c r="F71" s="122"/>
      <c r="G71" s="122"/>
      <c r="H71" s="120">
        <f t="shared" ref="H71:H74" si="33">+I71-J71-K71</f>
        <v>0</v>
      </c>
      <c r="I71" s="122"/>
      <c r="J71" s="122"/>
      <c r="K71" s="122"/>
      <c r="L71" s="120">
        <f t="shared" ref="L71:L74" si="34">+M71-N71-O71</f>
        <v>0</v>
      </c>
      <c r="M71" s="122"/>
      <c r="N71" s="122"/>
      <c r="O71" s="122"/>
      <c r="P71" s="47">
        <f t="shared" si="31"/>
        <v>0</v>
      </c>
      <c r="Q71" s="47">
        <f t="shared" si="32"/>
        <v>0</v>
      </c>
    </row>
    <row r="72" spans="1:17">
      <c r="A72" s="116" t="e">
        <f>#REF!</f>
        <v>#REF!</v>
      </c>
      <c r="B72" s="442" t="e">
        <f>#REF!</f>
        <v>#REF!</v>
      </c>
      <c r="C72" s="116" t="e">
        <f>#REF!</f>
        <v>#REF!</v>
      </c>
      <c r="D72" s="120">
        <f t="shared" si="21"/>
        <v>0</v>
      </c>
      <c r="E72" s="39"/>
      <c r="F72" s="39"/>
      <c r="G72" s="39"/>
      <c r="H72" s="120">
        <f t="shared" si="33"/>
        <v>0</v>
      </c>
      <c r="I72" s="39"/>
      <c r="J72" s="39"/>
      <c r="K72" s="39"/>
      <c r="L72" s="120">
        <f t="shared" si="34"/>
        <v>0</v>
      </c>
      <c r="M72" s="39"/>
      <c r="N72" s="39"/>
      <c r="O72" s="39"/>
      <c r="P72" s="47">
        <f t="shared" si="31"/>
        <v>0</v>
      </c>
      <c r="Q72" s="47">
        <f t="shared" si="32"/>
        <v>0</v>
      </c>
    </row>
    <row r="73" spans="1:17">
      <c r="A73" s="116" t="e">
        <f>#REF!</f>
        <v>#REF!</v>
      </c>
      <c r="B73" s="442" t="e">
        <f>#REF!</f>
        <v>#REF!</v>
      </c>
      <c r="C73" s="116" t="e">
        <f>#REF!</f>
        <v>#REF!</v>
      </c>
      <c r="D73" s="120">
        <f t="shared" si="21"/>
        <v>0</v>
      </c>
      <c r="E73" s="39"/>
      <c r="F73" s="39"/>
      <c r="G73" s="39"/>
      <c r="H73" s="120">
        <f t="shared" si="33"/>
        <v>0</v>
      </c>
      <c r="I73" s="39"/>
      <c r="J73" s="39"/>
      <c r="K73" s="39"/>
      <c r="L73" s="120">
        <f t="shared" si="34"/>
        <v>0</v>
      </c>
      <c r="M73" s="39"/>
      <c r="N73" s="39"/>
      <c r="O73" s="39"/>
      <c r="P73" s="47">
        <f t="shared" si="31"/>
        <v>0</v>
      </c>
      <c r="Q73" s="47">
        <f t="shared" si="32"/>
        <v>0</v>
      </c>
    </row>
    <row r="74" spans="1:17">
      <c r="A74" s="15"/>
      <c r="B74" s="176"/>
      <c r="C74" s="119"/>
      <c r="D74" s="120">
        <f t="shared" si="21"/>
        <v>0</v>
      </c>
      <c r="E74" s="120">
        <f>SUM(E71:E73)</f>
        <v>0</v>
      </c>
      <c r="F74" s="120">
        <f>SUM(F71:F73)</f>
        <v>0</v>
      </c>
      <c r="G74" s="120">
        <f>SUM(G71:G73)</f>
        <v>0</v>
      </c>
      <c r="H74" s="120">
        <f t="shared" si="33"/>
        <v>0</v>
      </c>
      <c r="I74" s="120">
        <f>SUM(I71:I73)</f>
        <v>0</v>
      </c>
      <c r="J74" s="120">
        <f>SUM(J71:J73)</f>
        <v>0</v>
      </c>
      <c r="K74" s="120">
        <f>SUM(K71:K73)</f>
        <v>0</v>
      </c>
      <c r="L74" s="120">
        <f t="shared" si="34"/>
        <v>0</v>
      </c>
      <c r="M74" s="49">
        <f>SUM(M71:M73)</f>
        <v>0</v>
      </c>
      <c r="N74" s="120">
        <f>SUM(N71:N73)</f>
        <v>0</v>
      </c>
      <c r="O74" s="120">
        <f>SUM(O71:O73)</f>
        <v>0</v>
      </c>
      <c r="P74" s="47">
        <f t="shared" si="31"/>
        <v>0</v>
      </c>
      <c r="Q74" s="47">
        <f t="shared" si="32"/>
        <v>0</v>
      </c>
    </row>
    <row r="75" spans="1:17" ht="24" customHeight="1">
      <c r="A75" s="456" t="e">
        <f>#REF!</f>
        <v>#REF!</v>
      </c>
      <c r="B75" s="456" t="e">
        <f>#REF!</f>
        <v>#REF!</v>
      </c>
      <c r="C75" s="172" t="e">
        <f>#REF!</f>
        <v>#REF!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8"/>
      <c r="P75" s="167">
        <f t="shared" si="31"/>
        <v>0</v>
      </c>
      <c r="Q75" s="168">
        <f t="shared" si="32"/>
        <v>0</v>
      </c>
    </row>
    <row r="76" spans="1:17">
      <c r="A76" s="116" t="e">
        <f>#REF!</f>
        <v>#REF!</v>
      </c>
      <c r="B76" s="442" t="e">
        <f>#REF!</f>
        <v>#REF!</v>
      </c>
      <c r="C76" s="116" t="e">
        <f>#REF!</f>
        <v>#REF!</v>
      </c>
      <c r="D76" s="120">
        <f t="shared" si="21"/>
        <v>0</v>
      </c>
      <c r="E76" s="39"/>
      <c r="F76" s="39"/>
      <c r="G76" s="39"/>
      <c r="H76" s="120">
        <f t="shared" ref="H76:H79" si="35">+I76-J76-K76</f>
        <v>0</v>
      </c>
      <c r="I76" s="40"/>
      <c r="J76" s="39"/>
      <c r="K76" s="39"/>
      <c r="L76" s="120">
        <f t="shared" ref="L76:L79" si="36">+M76-N76-O76</f>
        <v>0</v>
      </c>
      <c r="M76" s="39"/>
      <c r="N76" s="39"/>
      <c r="O76" s="39"/>
      <c r="P76" s="47">
        <f t="shared" si="31"/>
        <v>0</v>
      </c>
      <c r="Q76" s="47">
        <f t="shared" si="32"/>
        <v>0</v>
      </c>
    </row>
    <row r="77" spans="1:17">
      <c r="A77" s="116" t="e">
        <f>#REF!</f>
        <v>#REF!</v>
      </c>
      <c r="B77" s="442" t="e">
        <f>#REF!</f>
        <v>#REF!</v>
      </c>
      <c r="C77" s="116" t="e">
        <f>#REF!</f>
        <v>#REF!</v>
      </c>
      <c r="D77" s="120">
        <f t="shared" si="21"/>
        <v>0</v>
      </c>
      <c r="E77" s="125"/>
      <c r="F77" s="125"/>
      <c r="G77" s="125"/>
      <c r="H77" s="120">
        <f t="shared" si="35"/>
        <v>0</v>
      </c>
      <c r="I77" s="126"/>
      <c r="J77" s="125"/>
      <c r="K77" s="125"/>
      <c r="L77" s="120">
        <f t="shared" si="36"/>
        <v>0</v>
      </c>
      <c r="M77" s="125"/>
      <c r="N77" s="125"/>
      <c r="O77" s="125"/>
      <c r="P77" s="47">
        <f t="shared" si="31"/>
        <v>0</v>
      </c>
      <c r="Q77" s="47">
        <f t="shared" si="32"/>
        <v>0</v>
      </c>
    </row>
    <row r="78" spans="1:17">
      <c r="A78" s="116" t="e">
        <f>#REF!</f>
        <v>#REF!</v>
      </c>
      <c r="B78" s="442" t="e">
        <f>#REF!</f>
        <v>#REF!</v>
      </c>
      <c r="C78" s="116" t="e">
        <f>#REF!</f>
        <v>#REF!</v>
      </c>
      <c r="D78" s="120">
        <f t="shared" si="21"/>
        <v>0</v>
      </c>
      <c r="E78" s="125"/>
      <c r="F78" s="125"/>
      <c r="G78" s="125"/>
      <c r="H78" s="120">
        <f t="shared" si="35"/>
        <v>0</v>
      </c>
      <c r="I78" s="126"/>
      <c r="J78" s="125"/>
      <c r="K78" s="125"/>
      <c r="L78" s="120">
        <f t="shared" si="36"/>
        <v>0</v>
      </c>
      <c r="M78" s="125"/>
      <c r="N78" s="125"/>
      <c r="O78" s="125"/>
      <c r="P78" s="47">
        <f t="shared" si="31"/>
        <v>0</v>
      </c>
      <c r="Q78" s="47">
        <f t="shared" si="32"/>
        <v>0</v>
      </c>
    </row>
    <row r="79" spans="1:17">
      <c r="A79" s="15"/>
      <c r="B79" s="176"/>
      <c r="C79" s="119"/>
      <c r="D79" s="120">
        <f t="shared" si="21"/>
        <v>0</v>
      </c>
      <c r="E79" s="120">
        <f>SUM(E76:E78)</f>
        <v>0</v>
      </c>
      <c r="F79" s="120">
        <f>SUM(F76:F78)</f>
        <v>0</v>
      </c>
      <c r="G79" s="120">
        <f>SUM(G76:G78)</f>
        <v>0</v>
      </c>
      <c r="H79" s="120">
        <f t="shared" si="35"/>
        <v>0</v>
      </c>
      <c r="I79" s="120">
        <f>SUM(I76:I78)</f>
        <v>0</v>
      </c>
      <c r="J79" s="120">
        <f>SUM(J76:J78)</f>
        <v>0</v>
      </c>
      <c r="K79" s="120">
        <f>SUM(K76:K78)</f>
        <v>0</v>
      </c>
      <c r="L79" s="120">
        <f t="shared" si="36"/>
        <v>0</v>
      </c>
      <c r="M79" s="120">
        <f>SUM(M76:M78)</f>
        <v>0</v>
      </c>
      <c r="N79" s="120">
        <f>SUM(N76:N78)</f>
        <v>0</v>
      </c>
      <c r="O79" s="120">
        <f>SUM(O76:O78)</f>
        <v>0</v>
      </c>
      <c r="P79" s="47">
        <f t="shared" si="31"/>
        <v>0</v>
      </c>
      <c r="Q79" s="47">
        <f t="shared" si="32"/>
        <v>0</v>
      </c>
    </row>
    <row r="80" spans="1:17" ht="22.5" customHeight="1">
      <c r="A80" s="456" t="e">
        <f>#REF!</f>
        <v>#REF!</v>
      </c>
      <c r="B80" s="456" t="e">
        <f>#REF!</f>
        <v>#REF!</v>
      </c>
      <c r="C80" s="172" t="e">
        <f>#REF!</f>
        <v>#REF!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8"/>
      <c r="P80" s="167">
        <f t="shared" si="31"/>
        <v>0</v>
      </c>
      <c r="Q80" s="168">
        <f t="shared" si="32"/>
        <v>0</v>
      </c>
    </row>
    <row r="81" spans="1:17">
      <c r="A81" s="116" t="e">
        <f>#REF!</f>
        <v>#REF!</v>
      </c>
      <c r="B81" s="442" t="e">
        <f>#REF!</f>
        <v>#REF!</v>
      </c>
      <c r="C81" s="116" t="e">
        <f>#REF!</f>
        <v>#REF!</v>
      </c>
      <c r="D81" s="120">
        <f t="shared" si="21"/>
        <v>0</v>
      </c>
      <c r="E81" s="39"/>
      <c r="F81" s="39"/>
      <c r="G81" s="39"/>
      <c r="H81" s="120">
        <f t="shared" ref="H81:H84" si="37">+I81-J81-K81</f>
        <v>0</v>
      </c>
      <c r="I81" s="40"/>
      <c r="J81" s="39"/>
      <c r="K81" s="39"/>
      <c r="L81" s="120">
        <f t="shared" ref="L81:L84" si="38">+M81-N81-O81</f>
        <v>0</v>
      </c>
      <c r="M81" s="39"/>
      <c r="N81" s="39"/>
      <c r="O81" s="39"/>
      <c r="P81" s="47">
        <f t="shared" si="31"/>
        <v>0</v>
      </c>
      <c r="Q81" s="47">
        <f t="shared" si="32"/>
        <v>0</v>
      </c>
    </row>
    <row r="82" spans="1:17">
      <c r="A82" s="116" t="e">
        <f>#REF!</f>
        <v>#REF!</v>
      </c>
      <c r="B82" s="442" t="e">
        <f>#REF!</f>
        <v>#REF!</v>
      </c>
      <c r="C82" s="116" t="e">
        <f>#REF!</f>
        <v>#REF!</v>
      </c>
      <c r="D82" s="120">
        <f t="shared" si="21"/>
        <v>0</v>
      </c>
      <c r="E82" s="125"/>
      <c r="F82" s="125"/>
      <c r="G82" s="125"/>
      <c r="H82" s="120">
        <f t="shared" si="37"/>
        <v>0</v>
      </c>
      <c r="I82" s="126"/>
      <c r="J82" s="125"/>
      <c r="K82" s="125"/>
      <c r="L82" s="120">
        <f t="shared" si="38"/>
        <v>0</v>
      </c>
      <c r="M82" s="125"/>
      <c r="N82" s="125"/>
      <c r="O82" s="125"/>
      <c r="P82" s="47">
        <f t="shared" si="31"/>
        <v>0</v>
      </c>
      <c r="Q82" s="47">
        <f t="shared" si="32"/>
        <v>0</v>
      </c>
    </row>
    <row r="83" spans="1:17">
      <c r="A83" s="116" t="e">
        <f>#REF!</f>
        <v>#REF!</v>
      </c>
      <c r="B83" s="442" t="e">
        <f>#REF!</f>
        <v>#REF!</v>
      </c>
      <c r="C83" s="116" t="e">
        <f>#REF!</f>
        <v>#REF!</v>
      </c>
      <c r="D83" s="120">
        <f t="shared" si="21"/>
        <v>0</v>
      </c>
      <c r="E83" s="125"/>
      <c r="F83" s="125"/>
      <c r="G83" s="125"/>
      <c r="H83" s="120">
        <f t="shared" si="37"/>
        <v>0</v>
      </c>
      <c r="I83" s="126"/>
      <c r="J83" s="125"/>
      <c r="K83" s="125"/>
      <c r="L83" s="120">
        <f t="shared" si="38"/>
        <v>0</v>
      </c>
      <c r="M83" s="125"/>
      <c r="N83" s="125"/>
      <c r="O83" s="125"/>
      <c r="P83" s="47">
        <f t="shared" si="31"/>
        <v>0</v>
      </c>
      <c r="Q83" s="47">
        <f t="shared" si="32"/>
        <v>0</v>
      </c>
    </row>
    <row r="84" spans="1:17">
      <c r="A84" s="15"/>
      <c r="B84" s="176"/>
      <c r="C84" s="119"/>
      <c r="D84" s="120">
        <f t="shared" si="21"/>
        <v>0</v>
      </c>
      <c r="E84" s="120">
        <f>SUM(E81:E83)</f>
        <v>0</v>
      </c>
      <c r="F84" s="120">
        <f>SUM(F81:F83)</f>
        <v>0</v>
      </c>
      <c r="G84" s="120">
        <f>SUM(G81:G83)</f>
        <v>0</v>
      </c>
      <c r="H84" s="120">
        <f t="shared" si="37"/>
        <v>0</v>
      </c>
      <c r="I84" s="120">
        <f>SUM(I81:I83)</f>
        <v>0</v>
      </c>
      <c r="J84" s="120">
        <f>SUM(J81:J83)</f>
        <v>0</v>
      </c>
      <c r="K84" s="120">
        <f>SUM(K81:K83)</f>
        <v>0</v>
      </c>
      <c r="L84" s="120">
        <f t="shared" si="38"/>
        <v>0</v>
      </c>
      <c r="M84" s="120">
        <f>SUM(M81:M83)</f>
        <v>0</v>
      </c>
      <c r="N84" s="120">
        <f>SUM(N81:N83)</f>
        <v>0</v>
      </c>
      <c r="O84" s="120">
        <f>SUM(O81:O83)</f>
        <v>0</v>
      </c>
      <c r="P84" s="47">
        <f t="shared" si="31"/>
        <v>0</v>
      </c>
      <c r="Q84" s="47">
        <f t="shared" si="32"/>
        <v>0</v>
      </c>
    </row>
    <row r="85" spans="1:17" ht="23.25" customHeight="1">
      <c r="A85" s="456" t="e">
        <f>#REF!</f>
        <v>#REF!</v>
      </c>
      <c r="B85" s="456" t="e">
        <f>#REF!</f>
        <v>#REF!</v>
      </c>
      <c r="C85" s="172" t="e">
        <f>#REF!</f>
        <v>#REF!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8"/>
      <c r="P85" s="167">
        <f t="shared" si="31"/>
        <v>0</v>
      </c>
      <c r="Q85" s="168">
        <f t="shared" si="32"/>
        <v>0</v>
      </c>
    </row>
    <row r="86" spans="1:17">
      <c r="A86" s="116" t="e">
        <f>#REF!</f>
        <v>#REF!</v>
      </c>
      <c r="B86" s="442" t="e">
        <f>#REF!</f>
        <v>#REF!</v>
      </c>
      <c r="C86" s="116" t="e">
        <f>#REF!</f>
        <v>#REF!</v>
      </c>
      <c r="D86" s="120">
        <f t="shared" si="21"/>
        <v>0</v>
      </c>
      <c r="E86" s="122"/>
      <c r="F86" s="122"/>
      <c r="G86" s="122"/>
      <c r="H86" s="120">
        <f t="shared" ref="H86:H89" si="39">+I86-J86-K86</f>
        <v>0</v>
      </c>
      <c r="I86" s="122"/>
      <c r="J86" s="122"/>
      <c r="K86" s="122"/>
      <c r="L86" s="120">
        <f t="shared" ref="L86:L89" si="40">+M86-N86-O86</f>
        <v>0</v>
      </c>
      <c r="M86" s="122"/>
      <c r="N86" s="122"/>
      <c r="O86" s="122"/>
      <c r="P86" s="47">
        <f t="shared" si="31"/>
        <v>0</v>
      </c>
      <c r="Q86" s="47">
        <f t="shared" si="32"/>
        <v>0</v>
      </c>
    </row>
    <row r="87" spans="1:17" hidden="1">
      <c r="A87" s="116" t="e">
        <f>#REF!</f>
        <v>#REF!</v>
      </c>
      <c r="B87" s="442" t="e">
        <f>#REF!</f>
        <v>#REF!</v>
      </c>
      <c r="C87" s="116" t="e">
        <f>#REF!</f>
        <v>#REF!</v>
      </c>
      <c r="D87" s="120">
        <f t="shared" si="21"/>
        <v>0</v>
      </c>
      <c r="E87" s="39"/>
      <c r="F87" s="39"/>
      <c r="G87" s="39"/>
      <c r="H87" s="120">
        <f t="shared" si="39"/>
        <v>0</v>
      </c>
      <c r="I87" s="39"/>
      <c r="J87" s="39"/>
      <c r="K87" s="39"/>
      <c r="L87" s="120">
        <f t="shared" si="40"/>
        <v>0</v>
      </c>
      <c r="M87" s="39"/>
      <c r="N87" s="39"/>
      <c r="O87" s="39"/>
      <c r="P87" s="47">
        <f t="shared" si="31"/>
        <v>0</v>
      </c>
      <c r="Q87" s="47">
        <f t="shared" si="32"/>
        <v>0</v>
      </c>
    </row>
    <row r="88" spans="1:17">
      <c r="A88" s="116" t="e">
        <f>#REF!</f>
        <v>#REF!</v>
      </c>
      <c r="B88" s="442" t="e">
        <f>#REF!</f>
        <v>#REF!</v>
      </c>
      <c r="C88" s="116" t="e">
        <f>#REF!</f>
        <v>#REF!</v>
      </c>
      <c r="D88" s="120">
        <f t="shared" si="21"/>
        <v>0</v>
      </c>
      <c r="E88" s="39"/>
      <c r="F88" s="39"/>
      <c r="G88" s="39"/>
      <c r="H88" s="120">
        <f t="shared" si="39"/>
        <v>0</v>
      </c>
      <c r="I88" s="39"/>
      <c r="J88" s="39"/>
      <c r="K88" s="39"/>
      <c r="L88" s="120">
        <f t="shared" si="40"/>
        <v>0</v>
      </c>
      <c r="M88" s="39"/>
      <c r="N88" s="39"/>
      <c r="O88" s="39"/>
      <c r="P88" s="47">
        <f t="shared" si="31"/>
        <v>0</v>
      </c>
      <c r="Q88" s="47">
        <f t="shared" si="32"/>
        <v>0</v>
      </c>
    </row>
    <row r="89" spans="1:17" ht="13.5" thickBot="1">
      <c r="A89" s="15"/>
      <c r="B89" s="176"/>
      <c r="C89" s="119"/>
      <c r="D89" s="120">
        <f t="shared" si="21"/>
        <v>0</v>
      </c>
      <c r="E89" s="120">
        <f>SUM(E86:E88)</f>
        <v>0</v>
      </c>
      <c r="F89" s="120">
        <f>SUM(F86:F88)</f>
        <v>0</v>
      </c>
      <c r="G89" s="120">
        <f>SUM(G86:G88)</f>
        <v>0</v>
      </c>
      <c r="H89" s="120">
        <f t="shared" si="39"/>
        <v>0</v>
      </c>
      <c r="I89" s="120">
        <f>SUM(I86:I88)</f>
        <v>0</v>
      </c>
      <c r="J89" s="120">
        <f>SUM(J86:J88)</f>
        <v>0</v>
      </c>
      <c r="K89" s="120">
        <f>SUM(K86:K88)</f>
        <v>0</v>
      </c>
      <c r="L89" s="120">
        <f t="shared" si="40"/>
        <v>0</v>
      </c>
      <c r="M89" s="120">
        <f>SUM(M86:M88)</f>
        <v>0</v>
      </c>
      <c r="N89" s="120">
        <f>SUM(N86:N88)</f>
        <v>0</v>
      </c>
      <c r="O89" s="120">
        <f>SUM(O86:O88)</f>
        <v>0</v>
      </c>
      <c r="P89" s="47">
        <f t="shared" si="31"/>
        <v>0</v>
      </c>
      <c r="Q89" s="47">
        <f t="shared" si="32"/>
        <v>0</v>
      </c>
    </row>
    <row r="90" spans="1:17" s="154" customFormat="1" ht="19.5" thickBot="1">
      <c r="A90" s="472" t="e">
        <f>#REF!</f>
        <v>#REF!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473"/>
    </row>
    <row r="91" spans="1:17" ht="22.5" customHeight="1">
      <c r="A91" s="456" t="e">
        <f>#REF!</f>
        <v>#REF!</v>
      </c>
      <c r="B91" s="456" t="e">
        <f>#REF!</f>
        <v>#REF!</v>
      </c>
      <c r="C91" s="172" t="e">
        <f>#REF!</f>
        <v>#REF!</v>
      </c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8"/>
      <c r="P91" s="167">
        <f t="shared" si="31"/>
        <v>0</v>
      </c>
      <c r="Q91" s="168">
        <f t="shared" si="32"/>
        <v>0</v>
      </c>
    </row>
    <row r="92" spans="1:17">
      <c r="A92" s="116" t="e">
        <f>#REF!</f>
        <v>#REF!</v>
      </c>
      <c r="B92" s="442" t="e">
        <f>#REF!</f>
        <v>#REF!</v>
      </c>
      <c r="C92" s="116" t="e">
        <f>#REF!</f>
        <v>#REF!</v>
      </c>
      <c r="D92" s="120">
        <f t="shared" si="21"/>
        <v>0</v>
      </c>
      <c r="E92" s="122"/>
      <c r="F92" s="122"/>
      <c r="G92" s="122"/>
      <c r="H92" s="120">
        <f t="shared" ref="H92:H95" si="41">+I92-J92-K92</f>
        <v>0</v>
      </c>
      <c r="I92" s="122"/>
      <c r="J92" s="122"/>
      <c r="K92" s="122"/>
      <c r="L92" s="120">
        <f t="shared" ref="L92:L95" si="42">+M92-N92-O92</f>
        <v>0</v>
      </c>
      <c r="M92" s="122"/>
      <c r="N92" s="122"/>
      <c r="O92" s="122"/>
      <c r="P92" s="47">
        <f t="shared" si="31"/>
        <v>0</v>
      </c>
      <c r="Q92" s="47">
        <f t="shared" ref="Q92:Q141" si="43">M92-N92-O92</f>
        <v>0</v>
      </c>
    </row>
    <row r="93" spans="1:17" hidden="1">
      <c r="A93" s="116" t="e">
        <f>#REF!</f>
        <v>#REF!</v>
      </c>
      <c r="B93" s="442" t="e">
        <f>#REF!</f>
        <v>#REF!</v>
      </c>
      <c r="C93" s="116" t="e">
        <f>#REF!</f>
        <v>#REF!</v>
      </c>
      <c r="D93" s="120">
        <f t="shared" si="21"/>
        <v>0</v>
      </c>
      <c r="E93" s="39"/>
      <c r="F93" s="39"/>
      <c r="G93" s="39"/>
      <c r="H93" s="120">
        <f t="shared" si="41"/>
        <v>0</v>
      </c>
      <c r="I93" s="39"/>
      <c r="J93" s="39"/>
      <c r="K93" s="39"/>
      <c r="L93" s="120">
        <f t="shared" si="42"/>
        <v>0</v>
      </c>
      <c r="M93" s="39"/>
      <c r="N93" s="39"/>
      <c r="O93" s="39"/>
      <c r="P93" s="47">
        <f t="shared" si="31"/>
        <v>0</v>
      </c>
      <c r="Q93" s="47">
        <f t="shared" si="43"/>
        <v>0</v>
      </c>
    </row>
    <row r="94" spans="1:17">
      <c r="A94" s="116" t="e">
        <f>#REF!</f>
        <v>#REF!</v>
      </c>
      <c r="B94" s="442" t="e">
        <f>#REF!</f>
        <v>#REF!</v>
      </c>
      <c r="C94" s="116" t="e">
        <f>#REF!</f>
        <v>#REF!</v>
      </c>
      <c r="D94" s="120">
        <f t="shared" si="21"/>
        <v>0</v>
      </c>
      <c r="E94" s="39"/>
      <c r="F94" s="39"/>
      <c r="G94" s="39"/>
      <c r="H94" s="120">
        <f t="shared" si="41"/>
        <v>0</v>
      </c>
      <c r="I94" s="39"/>
      <c r="J94" s="39"/>
      <c r="K94" s="39"/>
      <c r="L94" s="120">
        <f t="shared" si="42"/>
        <v>0</v>
      </c>
      <c r="M94" s="39"/>
      <c r="N94" s="39"/>
      <c r="O94" s="39"/>
      <c r="P94" s="47">
        <f t="shared" si="31"/>
        <v>0</v>
      </c>
      <c r="Q94" s="47">
        <f t="shared" si="43"/>
        <v>0</v>
      </c>
    </row>
    <row r="95" spans="1:17">
      <c r="A95" s="15"/>
      <c r="B95" s="176"/>
      <c r="C95" s="119"/>
      <c r="D95" s="120">
        <f t="shared" si="21"/>
        <v>0</v>
      </c>
      <c r="E95" s="120">
        <f>SUM(E92:E94)</f>
        <v>0</v>
      </c>
      <c r="F95" s="120">
        <f>SUM(F92:F94)</f>
        <v>0</v>
      </c>
      <c r="G95" s="120">
        <f>SUM(G92:G94)</f>
        <v>0</v>
      </c>
      <c r="H95" s="120">
        <f t="shared" si="41"/>
        <v>0</v>
      </c>
      <c r="I95" s="120">
        <f>SUM(I92:I94)</f>
        <v>0</v>
      </c>
      <c r="J95" s="120">
        <f>SUM(J92:J94)</f>
        <v>0</v>
      </c>
      <c r="K95" s="120">
        <f>SUM(K92:K94)</f>
        <v>0</v>
      </c>
      <c r="L95" s="120">
        <f t="shared" si="42"/>
        <v>0</v>
      </c>
      <c r="M95" s="120">
        <f>SUM(M92:M94)</f>
        <v>0</v>
      </c>
      <c r="N95" s="120">
        <f>SUM(N92:N94)</f>
        <v>0</v>
      </c>
      <c r="O95" s="120">
        <f>SUM(O92:O94)</f>
        <v>0</v>
      </c>
      <c r="P95" s="47">
        <f t="shared" si="31"/>
        <v>0</v>
      </c>
      <c r="Q95" s="47">
        <f t="shared" si="43"/>
        <v>0</v>
      </c>
    </row>
    <row r="96" spans="1:17" ht="21.75" customHeight="1">
      <c r="A96" s="456" t="e">
        <f>#REF!</f>
        <v>#REF!</v>
      </c>
      <c r="B96" s="456" t="e">
        <f>#REF!</f>
        <v>#REF!</v>
      </c>
      <c r="C96" s="172" t="e">
        <f>#REF!</f>
        <v>#REF!</v>
      </c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8"/>
      <c r="P96" s="167">
        <f t="shared" si="31"/>
        <v>0</v>
      </c>
      <c r="Q96" s="168">
        <f t="shared" si="43"/>
        <v>0</v>
      </c>
    </row>
    <row r="97" spans="1:17">
      <c r="A97" s="116" t="e">
        <f>#REF!</f>
        <v>#REF!</v>
      </c>
      <c r="B97" s="442" t="e">
        <f>#REF!</f>
        <v>#REF!</v>
      </c>
      <c r="C97" s="116" t="e">
        <f>#REF!</f>
        <v>#REF!</v>
      </c>
      <c r="D97" s="120">
        <f t="shared" si="21"/>
        <v>12784</v>
      </c>
      <c r="E97" s="122">
        <v>12784</v>
      </c>
      <c r="F97" s="122"/>
      <c r="G97" s="122"/>
      <c r="H97" s="120">
        <f t="shared" ref="H97:H100" si="44">+I97-J97-K97</f>
        <v>32244</v>
      </c>
      <c r="I97" s="122">
        <v>32244</v>
      </c>
      <c r="J97" s="122"/>
      <c r="K97" s="122"/>
      <c r="L97" s="120">
        <f t="shared" ref="L97:L100" si="45">+M97-N97-O97</f>
        <v>0</v>
      </c>
      <c r="M97" s="122">
        <v>85745</v>
      </c>
      <c r="N97" s="122">
        <v>85745</v>
      </c>
      <c r="O97" s="122"/>
      <c r="P97" s="47">
        <f t="shared" si="31"/>
        <v>32244</v>
      </c>
      <c r="Q97" s="47">
        <f t="shared" si="43"/>
        <v>0</v>
      </c>
    </row>
    <row r="98" spans="1:17">
      <c r="A98" s="116" t="e">
        <f>#REF!</f>
        <v>#REF!</v>
      </c>
      <c r="B98" s="442" t="e">
        <f>#REF!</f>
        <v>#REF!</v>
      </c>
      <c r="C98" s="116" t="e">
        <f>#REF!</f>
        <v>#REF!</v>
      </c>
      <c r="D98" s="120">
        <f t="shared" si="21"/>
        <v>0</v>
      </c>
      <c r="E98" s="39"/>
      <c r="F98" s="39"/>
      <c r="G98" s="39"/>
      <c r="H98" s="120">
        <f t="shared" si="44"/>
        <v>17754</v>
      </c>
      <c r="I98" s="39">
        <v>17754</v>
      </c>
      <c r="J98" s="39"/>
      <c r="K98" s="39"/>
      <c r="L98" s="120">
        <f t="shared" si="45"/>
        <v>0</v>
      </c>
      <c r="M98" s="39"/>
      <c r="N98" s="39"/>
      <c r="O98" s="39"/>
      <c r="P98" s="47">
        <f t="shared" si="31"/>
        <v>17754</v>
      </c>
      <c r="Q98" s="47">
        <f t="shared" si="43"/>
        <v>0</v>
      </c>
    </row>
    <row r="99" spans="1:17">
      <c r="A99" s="116" t="e">
        <f>#REF!</f>
        <v>#REF!</v>
      </c>
      <c r="B99" s="442" t="e">
        <f>#REF!</f>
        <v>#REF!</v>
      </c>
      <c r="C99" s="116" t="e">
        <f>#REF!</f>
        <v>#REF!</v>
      </c>
      <c r="D99" s="120">
        <f t="shared" si="21"/>
        <v>0</v>
      </c>
      <c r="E99" s="39"/>
      <c r="F99" s="39"/>
      <c r="G99" s="39"/>
      <c r="H99" s="120">
        <f t="shared" si="44"/>
        <v>0</v>
      </c>
      <c r="I99" s="39"/>
      <c r="J99" s="39"/>
      <c r="K99" s="39"/>
      <c r="L99" s="120">
        <f t="shared" si="45"/>
        <v>0</v>
      </c>
      <c r="M99" s="39"/>
      <c r="N99" s="39"/>
      <c r="O99" s="39"/>
      <c r="P99" s="47">
        <f t="shared" si="31"/>
        <v>0</v>
      </c>
      <c r="Q99" s="47">
        <f t="shared" si="43"/>
        <v>0</v>
      </c>
    </row>
    <row r="100" spans="1:17">
      <c r="A100" s="15"/>
      <c r="B100" s="176"/>
      <c r="C100" s="119"/>
      <c r="D100" s="120">
        <f t="shared" si="21"/>
        <v>12784</v>
      </c>
      <c r="E100" s="120">
        <f>SUM(E97:E99)</f>
        <v>12784</v>
      </c>
      <c r="F100" s="120">
        <f t="shared" ref="F100:M100" si="46">SUM(F97:F99)</f>
        <v>0</v>
      </c>
      <c r="G100" s="120">
        <f t="shared" si="46"/>
        <v>0</v>
      </c>
      <c r="H100" s="120">
        <f t="shared" si="44"/>
        <v>49998</v>
      </c>
      <c r="I100" s="120">
        <f t="shared" si="46"/>
        <v>49998</v>
      </c>
      <c r="J100" s="120">
        <f t="shared" si="46"/>
        <v>0</v>
      </c>
      <c r="K100" s="120">
        <f t="shared" si="46"/>
        <v>0</v>
      </c>
      <c r="L100" s="120">
        <f t="shared" si="45"/>
        <v>0</v>
      </c>
      <c r="M100" s="120">
        <f t="shared" si="46"/>
        <v>85745</v>
      </c>
      <c r="N100" s="120">
        <f>SUM(N97:N99)</f>
        <v>85745</v>
      </c>
      <c r="O100" s="120">
        <f>SUM(O97:O99)</f>
        <v>0</v>
      </c>
      <c r="P100" s="47">
        <f t="shared" si="31"/>
        <v>49998</v>
      </c>
      <c r="Q100" s="47">
        <f t="shared" si="43"/>
        <v>0</v>
      </c>
    </row>
    <row r="101" spans="1:17" ht="23.25" customHeight="1">
      <c r="A101" s="456" t="e">
        <f>#REF!</f>
        <v>#REF!</v>
      </c>
      <c r="B101" s="456" t="e">
        <f>#REF!</f>
        <v>#REF!</v>
      </c>
      <c r="C101" s="172" t="e">
        <f>#REF!</f>
        <v>#REF!</v>
      </c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8"/>
      <c r="P101" s="167">
        <f t="shared" si="31"/>
        <v>0</v>
      </c>
      <c r="Q101" s="168">
        <f t="shared" si="43"/>
        <v>0</v>
      </c>
    </row>
    <row r="102" spans="1:17">
      <c r="A102" s="116" t="e">
        <f>#REF!</f>
        <v>#REF!</v>
      </c>
      <c r="B102" s="442" t="e">
        <f>#REF!</f>
        <v>#REF!</v>
      </c>
      <c r="C102" s="116" t="e">
        <f>#REF!</f>
        <v>#REF!</v>
      </c>
      <c r="D102" s="120">
        <f t="shared" si="21"/>
        <v>7620</v>
      </c>
      <c r="E102" s="122">
        <v>7620</v>
      </c>
      <c r="F102" s="122"/>
      <c r="G102" s="122"/>
      <c r="H102" s="120">
        <f t="shared" ref="H102:H105" si="47">+I102-J102-K102</f>
        <v>7002</v>
      </c>
      <c r="I102" s="122">
        <v>7002</v>
      </c>
      <c r="J102" s="122"/>
      <c r="K102" s="122"/>
      <c r="L102" s="120">
        <f t="shared" ref="L102:L105" si="48">+M102-N102-O102</f>
        <v>0</v>
      </c>
      <c r="M102" s="122">
        <v>117040</v>
      </c>
      <c r="N102" s="122">
        <v>4400</v>
      </c>
      <c r="O102" s="122">
        <v>112640</v>
      </c>
      <c r="P102" s="47">
        <f t="shared" si="31"/>
        <v>7002</v>
      </c>
      <c r="Q102" s="47">
        <f t="shared" si="43"/>
        <v>0</v>
      </c>
    </row>
    <row r="103" spans="1:17">
      <c r="A103" s="116" t="e">
        <f>#REF!</f>
        <v>#REF!</v>
      </c>
      <c r="B103" s="442" t="e">
        <f>#REF!</f>
        <v>#REF!</v>
      </c>
      <c r="C103" s="116" t="e">
        <f>#REF!</f>
        <v>#REF!</v>
      </c>
      <c r="D103" s="120">
        <f t="shared" si="21"/>
        <v>0</v>
      </c>
      <c r="E103" s="39"/>
      <c r="F103" s="39"/>
      <c r="G103" s="39"/>
      <c r="H103" s="120">
        <f t="shared" si="47"/>
        <v>0</v>
      </c>
      <c r="I103" s="39"/>
      <c r="J103" s="39"/>
      <c r="K103" s="39"/>
      <c r="L103" s="120">
        <f t="shared" si="48"/>
        <v>0</v>
      </c>
      <c r="M103" s="39"/>
      <c r="N103" s="39"/>
      <c r="O103" s="39"/>
      <c r="P103" s="47">
        <f t="shared" ref="P103:P126" si="49">I103-J103-K103</f>
        <v>0</v>
      </c>
      <c r="Q103" s="47">
        <f t="shared" si="43"/>
        <v>0</v>
      </c>
    </row>
    <row r="104" spans="1:17">
      <c r="A104" s="116" t="e">
        <f>#REF!</f>
        <v>#REF!</v>
      </c>
      <c r="B104" s="442" t="e">
        <f>#REF!</f>
        <v>#REF!</v>
      </c>
      <c r="C104" s="116" t="e">
        <f>#REF!</f>
        <v>#REF!</v>
      </c>
      <c r="D104" s="120">
        <f t="shared" si="21"/>
        <v>0</v>
      </c>
      <c r="E104" s="39"/>
      <c r="F104" s="39"/>
      <c r="G104" s="39"/>
      <c r="H104" s="120">
        <f t="shared" si="47"/>
        <v>0</v>
      </c>
      <c r="I104" s="39"/>
      <c r="J104" s="39"/>
      <c r="K104" s="39"/>
      <c r="L104" s="120">
        <f t="shared" si="48"/>
        <v>0</v>
      </c>
      <c r="M104" s="39"/>
      <c r="N104" s="39"/>
      <c r="O104" s="39"/>
      <c r="P104" s="47">
        <f t="shared" si="49"/>
        <v>0</v>
      </c>
      <c r="Q104" s="47">
        <f t="shared" si="43"/>
        <v>0</v>
      </c>
    </row>
    <row r="105" spans="1:17">
      <c r="A105" s="15"/>
      <c r="B105" s="178"/>
      <c r="C105" s="16"/>
      <c r="D105" s="120">
        <f t="shared" si="21"/>
        <v>7620</v>
      </c>
      <c r="E105" s="49">
        <f>SUM(E102:E104)</f>
        <v>7620</v>
      </c>
      <c r="F105" s="49">
        <f>SUM(F102:F104)</f>
        <v>0</v>
      </c>
      <c r="G105" s="49">
        <f>SUM(G102:G104)</f>
        <v>0</v>
      </c>
      <c r="H105" s="120">
        <f t="shared" si="47"/>
        <v>7002</v>
      </c>
      <c r="I105" s="49">
        <f>SUM(I102:I104)</f>
        <v>7002</v>
      </c>
      <c r="J105" s="49">
        <f>SUM(J102:J104)</f>
        <v>0</v>
      </c>
      <c r="K105" s="49">
        <f>SUM(K102:K104)</f>
        <v>0</v>
      </c>
      <c r="L105" s="120">
        <f t="shared" si="48"/>
        <v>0</v>
      </c>
      <c r="M105" s="49">
        <f>SUM(M102:M104)</f>
        <v>117040</v>
      </c>
      <c r="N105" s="49">
        <f>SUM(N102:N104)</f>
        <v>4400</v>
      </c>
      <c r="O105" s="49">
        <f>SUM(O102:O104)</f>
        <v>112640</v>
      </c>
      <c r="P105" s="47">
        <f t="shared" si="49"/>
        <v>7002</v>
      </c>
      <c r="Q105" s="47">
        <f t="shared" si="43"/>
        <v>0</v>
      </c>
    </row>
    <row r="106" spans="1:17" ht="21.75" customHeight="1">
      <c r="A106" s="456" t="e">
        <f>#REF!</f>
        <v>#REF!</v>
      </c>
      <c r="B106" s="456" t="e">
        <f>#REF!</f>
        <v>#REF!</v>
      </c>
      <c r="C106" s="172" t="e">
        <f>#REF!</f>
        <v>#REF!</v>
      </c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8"/>
      <c r="P106" s="167">
        <f t="shared" si="49"/>
        <v>0</v>
      </c>
      <c r="Q106" s="168">
        <f t="shared" si="43"/>
        <v>0</v>
      </c>
    </row>
    <row r="107" spans="1:17">
      <c r="A107" s="116" t="e">
        <f>#REF!</f>
        <v>#REF!</v>
      </c>
      <c r="B107" s="442" t="e">
        <f>#REF!</f>
        <v>#REF!</v>
      </c>
      <c r="C107" s="116" t="e">
        <f>#REF!</f>
        <v>#REF!</v>
      </c>
      <c r="D107" s="120">
        <f t="shared" si="21"/>
        <v>0</v>
      </c>
      <c r="E107" s="39"/>
      <c r="F107" s="39"/>
      <c r="G107" s="39"/>
      <c r="H107" s="120">
        <f t="shared" ref="H107:H110" si="50">+I107-J107-K107</f>
        <v>0</v>
      </c>
      <c r="I107" s="39"/>
      <c r="J107" s="39"/>
      <c r="K107" s="39"/>
      <c r="L107" s="120">
        <f t="shared" ref="L107:L110" si="51">+M107-N107-O107</f>
        <v>0</v>
      </c>
      <c r="M107" s="39"/>
      <c r="N107" s="39"/>
      <c r="O107" s="39"/>
      <c r="P107" s="47">
        <f t="shared" si="49"/>
        <v>0</v>
      </c>
      <c r="Q107" s="47">
        <f t="shared" si="43"/>
        <v>0</v>
      </c>
    </row>
    <row r="108" spans="1:17">
      <c r="A108" s="116" t="e">
        <f>#REF!</f>
        <v>#REF!</v>
      </c>
      <c r="B108" s="442" t="e">
        <f>#REF!</f>
        <v>#REF!</v>
      </c>
      <c r="C108" s="116" t="e">
        <f>#REF!</f>
        <v>#REF!</v>
      </c>
      <c r="D108" s="120">
        <f t="shared" si="21"/>
        <v>0</v>
      </c>
      <c r="E108" s="39"/>
      <c r="F108" s="39"/>
      <c r="G108" s="39"/>
      <c r="H108" s="120">
        <f t="shared" si="50"/>
        <v>0</v>
      </c>
      <c r="I108" s="39"/>
      <c r="J108" s="39"/>
      <c r="K108" s="39"/>
      <c r="L108" s="120">
        <f t="shared" si="51"/>
        <v>0</v>
      </c>
      <c r="M108" s="39"/>
      <c r="N108" s="39"/>
      <c r="O108" s="39"/>
      <c r="P108" s="47">
        <f t="shared" si="49"/>
        <v>0</v>
      </c>
      <c r="Q108" s="47">
        <f t="shared" si="43"/>
        <v>0</v>
      </c>
    </row>
    <row r="109" spans="1:17">
      <c r="A109" s="116" t="e">
        <f>#REF!</f>
        <v>#REF!</v>
      </c>
      <c r="B109" s="442" t="e">
        <f>#REF!</f>
        <v>#REF!</v>
      </c>
      <c r="C109" s="116" t="e">
        <f>#REF!</f>
        <v>#REF!</v>
      </c>
      <c r="D109" s="120">
        <f t="shared" si="21"/>
        <v>0</v>
      </c>
      <c r="E109" s="39"/>
      <c r="F109" s="39"/>
      <c r="G109" s="39"/>
      <c r="H109" s="120">
        <f t="shared" si="50"/>
        <v>0</v>
      </c>
      <c r="I109" s="39"/>
      <c r="J109" s="39"/>
      <c r="K109" s="39"/>
      <c r="L109" s="120">
        <f t="shared" si="51"/>
        <v>0</v>
      </c>
      <c r="M109" s="39"/>
      <c r="N109" s="39"/>
      <c r="O109" s="39"/>
      <c r="P109" s="47">
        <f t="shared" si="49"/>
        <v>0</v>
      </c>
      <c r="Q109" s="47">
        <f t="shared" si="43"/>
        <v>0</v>
      </c>
    </row>
    <row r="110" spans="1:17" ht="13.5" thickBot="1">
      <c r="A110" s="15"/>
      <c r="B110" s="176"/>
      <c r="C110" s="119"/>
      <c r="D110" s="120">
        <f t="shared" si="21"/>
        <v>0</v>
      </c>
      <c r="E110" s="120">
        <f>SUM(E107:E109)</f>
        <v>0</v>
      </c>
      <c r="F110" s="120">
        <f>SUM(F107:F109)</f>
        <v>0</v>
      </c>
      <c r="G110" s="120">
        <f>SUM(G107:G109)</f>
        <v>0</v>
      </c>
      <c r="H110" s="120">
        <f t="shared" si="50"/>
        <v>0</v>
      </c>
      <c r="I110" s="120">
        <f>SUM(I107:I109)</f>
        <v>0</v>
      </c>
      <c r="J110" s="120">
        <f>SUM(J107:J109)</f>
        <v>0</v>
      </c>
      <c r="K110" s="120">
        <f>SUM(K107:K109)</f>
        <v>0</v>
      </c>
      <c r="L110" s="120">
        <f t="shared" si="51"/>
        <v>0</v>
      </c>
      <c r="M110" s="120">
        <f>SUM(M107:M109)</f>
        <v>0</v>
      </c>
      <c r="N110" s="120">
        <f>SUM(N107:N109)</f>
        <v>0</v>
      </c>
      <c r="O110" s="120">
        <f>SUM(O107:O109)</f>
        <v>0</v>
      </c>
      <c r="P110" s="47">
        <f t="shared" si="49"/>
        <v>0</v>
      </c>
      <c r="Q110" s="47">
        <f t="shared" si="43"/>
        <v>0</v>
      </c>
    </row>
    <row r="111" spans="1:17" s="154" customFormat="1" ht="19.5" thickBot="1">
      <c r="A111" s="472" t="e">
        <f>#REF!</f>
        <v>#REF!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473"/>
    </row>
    <row r="112" spans="1:17" ht="21.75" customHeight="1">
      <c r="A112" s="456" t="e">
        <f>#REF!</f>
        <v>#REF!</v>
      </c>
      <c r="B112" s="456" t="e">
        <f>#REF!</f>
        <v>#REF!</v>
      </c>
      <c r="C112" s="172" t="e">
        <f>#REF!</f>
        <v>#REF!</v>
      </c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8"/>
      <c r="P112" s="167">
        <f t="shared" si="49"/>
        <v>0</v>
      </c>
      <c r="Q112" s="168">
        <f t="shared" si="43"/>
        <v>0</v>
      </c>
    </row>
    <row r="113" spans="1:17">
      <c r="A113" s="116" t="e">
        <f>#REF!</f>
        <v>#REF!</v>
      </c>
      <c r="B113" s="442" t="e">
        <f>#REF!</f>
        <v>#REF!</v>
      </c>
      <c r="C113" s="116" t="e">
        <f>#REF!</f>
        <v>#REF!</v>
      </c>
      <c r="D113" s="120">
        <f t="shared" si="21"/>
        <v>0</v>
      </c>
      <c r="E113" s="122"/>
      <c r="F113" s="122"/>
      <c r="G113" s="122"/>
      <c r="H113" s="120">
        <f t="shared" ref="H113:H116" si="52">+I113-J113-K113</f>
        <v>0</v>
      </c>
      <c r="I113" s="122"/>
      <c r="J113" s="122"/>
      <c r="K113" s="122"/>
      <c r="L113" s="120">
        <f t="shared" ref="L113:L116" si="53">+M113-N113-O113</f>
        <v>0</v>
      </c>
      <c r="M113" s="122"/>
      <c r="N113" s="122"/>
      <c r="O113" s="122"/>
      <c r="P113" s="47">
        <f t="shared" si="49"/>
        <v>0</v>
      </c>
      <c r="Q113" s="47">
        <f t="shared" si="43"/>
        <v>0</v>
      </c>
    </row>
    <row r="114" spans="1:17">
      <c r="A114" s="116" t="e">
        <f>#REF!</f>
        <v>#REF!</v>
      </c>
      <c r="B114" s="442" t="e">
        <f>#REF!</f>
        <v>#REF!</v>
      </c>
      <c r="C114" s="116" t="e">
        <f>#REF!</f>
        <v>#REF!</v>
      </c>
      <c r="D114" s="120">
        <f t="shared" si="21"/>
        <v>0</v>
      </c>
      <c r="E114" s="39"/>
      <c r="F114" s="39"/>
      <c r="G114" s="39"/>
      <c r="H114" s="120">
        <f t="shared" si="52"/>
        <v>0</v>
      </c>
      <c r="I114" s="39"/>
      <c r="J114" s="39"/>
      <c r="K114" s="39"/>
      <c r="L114" s="120">
        <f t="shared" si="53"/>
        <v>0</v>
      </c>
      <c r="M114" s="39"/>
      <c r="N114" s="39"/>
      <c r="O114" s="39"/>
      <c r="P114" s="47">
        <f t="shared" si="49"/>
        <v>0</v>
      </c>
      <c r="Q114" s="47">
        <f t="shared" si="43"/>
        <v>0</v>
      </c>
    </row>
    <row r="115" spans="1:17">
      <c r="A115" s="116" t="e">
        <f>#REF!</f>
        <v>#REF!</v>
      </c>
      <c r="B115" s="442" t="e">
        <f>#REF!</f>
        <v>#REF!</v>
      </c>
      <c r="C115" s="116" t="e">
        <f>#REF!</f>
        <v>#REF!</v>
      </c>
      <c r="D115" s="120">
        <f t="shared" si="21"/>
        <v>0</v>
      </c>
      <c r="E115" s="39"/>
      <c r="F115" s="39"/>
      <c r="G115" s="39"/>
      <c r="H115" s="120">
        <f t="shared" si="52"/>
        <v>0</v>
      </c>
      <c r="I115" s="39"/>
      <c r="J115" s="39"/>
      <c r="K115" s="39"/>
      <c r="L115" s="120">
        <f t="shared" si="53"/>
        <v>0</v>
      </c>
      <c r="M115" s="39"/>
      <c r="N115" s="39"/>
      <c r="O115" s="39"/>
      <c r="P115" s="47">
        <f t="shared" si="49"/>
        <v>0</v>
      </c>
      <c r="Q115" s="47">
        <f t="shared" si="43"/>
        <v>0</v>
      </c>
    </row>
    <row r="116" spans="1:17" ht="13.5" thickBot="1">
      <c r="A116" s="15"/>
      <c r="B116" s="176"/>
      <c r="C116" s="119"/>
      <c r="D116" s="120">
        <f t="shared" si="21"/>
        <v>0</v>
      </c>
      <c r="E116" s="120">
        <f>SUM(E113:E115)</f>
        <v>0</v>
      </c>
      <c r="F116" s="120">
        <f>SUM(F113:F115)</f>
        <v>0</v>
      </c>
      <c r="G116" s="120">
        <f>SUM(G113:G115)</f>
        <v>0</v>
      </c>
      <c r="H116" s="120">
        <f t="shared" si="52"/>
        <v>0</v>
      </c>
      <c r="I116" s="120">
        <f>SUM(I113:I115)</f>
        <v>0</v>
      </c>
      <c r="J116" s="120">
        <f>SUM(J113:J115)</f>
        <v>0</v>
      </c>
      <c r="K116" s="120">
        <f>SUM(K113:K115)</f>
        <v>0</v>
      </c>
      <c r="L116" s="120">
        <f t="shared" si="53"/>
        <v>0</v>
      </c>
      <c r="M116" s="120">
        <f>SUM(M113:M115)</f>
        <v>0</v>
      </c>
      <c r="N116" s="120">
        <f>SUM(N113:N115)</f>
        <v>0</v>
      </c>
      <c r="O116" s="120">
        <f>SUM(O113:O115)</f>
        <v>0</v>
      </c>
      <c r="P116" s="47">
        <f t="shared" si="49"/>
        <v>0</v>
      </c>
      <c r="Q116" s="47">
        <f t="shared" si="43"/>
        <v>0</v>
      </c>
    </row>
    <row r="117" spans="1:17" s="154" customFormat="1" ht="19.5" thickBot="1">
      <c r="A117" s="472" t="e">
        <f>#REF!</f>
        <v>#REF!</v>
      </c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473"/>
    </row>
    <row r="118" spans="1:17" ht="24.75" customHeight="1">
      <c r="A118" s="456" t="e">
        <f>#REF!</f>
        <v>#REF!</v>
      </c>
      <c r="B118" s="456" t="e">
        <f>#REF!</f>
        <v>#REF!</v>
      </c>
      <c r="C118" s="172" t="e">
        <f>#REF!</f>
        <v>#REF!</v>
      </c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8"/>
      <c r="P118" s="167">
        <f t="shared" si="49"/>
        <v>0</v>
      </c>
      <c r="Q118" s="168">
        <f t="shared" si="43"/>
        <v>0</v>
      </c>
    </row>
    <row r="119" spans="1:17" hidden="1">
      <c r="A119" s="116" t="e">
        <f>#REF!</f>
        <v>#REF!</v>
      </c>
      <c r="B119" s="442" t="e">
        <f>#REF!</f>
        <v>#REF!</v>
      </c>
      <c r="C119" s="116" t="e">
        <f>#REF!</f>
        <v>#REF!</v>
      </c>
      <c r="D119" s="120">
        <f t="shared" si="21"/>
        <v>0</v>
      </c>
      <c r="E119" s="122"/>
      <c r="F119" s="122"/>
      <c r="G119" s="122"/>
      <c r="H119" s="120">
        <f t="shared" ref="H119:H122" si="54">+I119-J119-K119</f>
        <v>0</v>
      </c>
      <c r="I119" s="122"/>
      <c r="J119" s="122"/>
      <c r="K119" s="122"/>
      <c r="L119" s="120">
        <f t="shared" ref="L119:L122" si="55">+M119-N119-O119</f>
        <v>0</v>
      </c>
      <c r="M119" s="122"/>
      <c r="N119" s="122"/>
      <c r="O119" s="122"/>
      <c r="P119" s="47">
        <f t="shared" si="49"/>
        <v>0</v>
      </c>
      <c r="Q119" s="47">
        <f t="shared" si="43"/>
        <v>0</v>
      </c>
    </row>
    <row r="120" spans="1:17">
      <c r="A120" s="116" t="e">
        <f>#REF!</f>
        <v>#REF!</v>
      </c>
      <c r="B120" s="442" t="e">
        <f>#REF!</f>
        <v>#REF!</v>
      </c>
      <c r="C120" s="116" t="e">
        <f>#REF!</f>
        <v>#REF!</v>
      </c>
      <c r="D120" s="120">
        <f t="shared" ref="D120:D122" si="56">+E120-F120-G120</f>
        <v>0</v>
      </c>
      <c r="E120" s="39"/>
      <c r="F120" s="39"/>
      <c r="G120" s="39"/>
      <c r="H120" s="120">
        <f t="shared" si="54"/>
        <v>0</v>
      </c>
      <c r="I120" s="39"/>
      <c r="J120" s="39"/>
      <c r="K120" s="39"/>
      <c r="L120" s="120">
        <f t="shared" si="55"/>
        <v>0</v>
      </c>
      <c r="M120" s="39"/>
      <c r="N120" s="39"/>
      <c r="O120" s="39"/>
      <c r="P120" s="47">
        <f t="shared" si="49"/>
        <v>0</v>
      </c>
      <c r="Q120" s="47">
        <f t="shared" si="43"/>
        <v>0</v>
      </c>
    </row>
    <row r="121" spans="1:17">
      <c r="A121" s="116" t="e">
        <f>#REF!</f>
        <v>#REF!</v>
      </c>
      <c r="B121" s="442" t="e">
        <f>#REF!</f>
        <v>#REF!</v>
      </c>
      <c r="C121" s="116" t="e">
        <f>#REF!</f>
        <v>#REF!</v>
      </c>
      <c r="D121" s="120">
        <f t="shared" si="56"/>
        <v>0</v>
      </c>
      <c r="E121" s="39"/>
      <c r="F121" s="39"/>
      <c r="G121" s="39"/>
      <c r="H121" s="120">
        <f t="shared" si="54"/>
        <v>0</v>
      </c>
      <c r="I121" s="39"/>
      <c r="J121" s="39"/>
      <c r="K121" s="39"/>
      <c r="L121" s="120">
        <f t="shared" si="55"/>
        <v>0</v>
      </c>
      <c r="M121" s="39"/>
      <c r="N121" s="39"/>
      <c r="O121" s="39"/>
      <c r="P121" s="47">
        <f t="shared" si="49"/>
        <v>0</v>
      </c>
      <c r="Q121" s="47">
        <f t="shared" si="43"/>
        <v>0</v>
      </c>
    </row>
    <row r="122" spans="1:17">
      <c r="A122" s="15"/>
      <c r="B122" s="176"/>
      <c r="C122" s="119"/>
      <c r="D122" s="120">
        <f t="shared" si="56"/>
        <v>0</v>
      </c>
      <c r="E122" s="120">
        <f>SUM(E119:E121)</f>
        <v>0</v>
      </c>
      <c r="F122" s="120">
        <f>SUM(F119:F121)</f>
        <v>0</v>
      </c>
      <c r="G122" s="120">
        <f>SUM(G119:G121)</f>
        <v>0</v>
      </c>
      <c r="H122" s="120">
        <f t="shared" si="54"/>
        <v>0</v>
      </c>
      <c r="I122" s="120">
        <f>SUM(I119:I121)</f>
        <v>0</v>
      </c>
      <c r="J122" s="120">
        <f>SUM(J119:J121)</f>
        <v>0</v>
      </c>
      <c r="K122" s="120">
        <f>SUM(K119:K121)</f>
        <v>0</v>
      </c>
      <c r="L122" s="120">
        <f t="shared" si="55"/>
        <v>0</v>
      </c>
      <c r="M122" s="120">
        <f>SUM(M119:M121)</f>
        <v>0</v>
      </c>
      <c r="N122" s="120">
        <f>SUM(N119:N121)</f>
        <v>0</v>
      </c>
      <c r="O122" s="120">
        <f>SUM(O119:O121)</f>
        <v>0</v>
      </c>
      <c r="P122" s="47">
        <f t="shared" si="49"/>
        <v>0</v>
      </c>
      <c r="Q122" s="47">
        <f t="shared" si="43"/>
        <v>0</v>
      </c>
    </row>
    <row r="123" spans="1:17" ht="21" customHeight="1">
      <c r="A123" s="456" t="e">
        <f>#REF!</f>
        <v>#REF!</v>
      </c>
      <c r="B123" s="456" t="e">
        <f>#REF!</f>
        <v>#REF!</v>
      </c>
      <c r="C123" s="172" t="e">
        <f>#REF!</f>
        <v>#REF!</v>
      </c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8"/>
      <c r="P123" s="167">
        <f t="shared" si="49"/>
        <v>0</v>
      </c>
      <c r="Q123" s="168">
        <f t="shared" si="43"/>
        <v>0</v>
      </c>
    </row>
    <row r="124" spans="1:17" ht="15">
      <c r="A124" s="116" t="e">
        <f>#REF!</f>
        <v>#REF!</v>
      </c>
      <c r="B124" s="442" t="e">
        <f>#REF!</f>
        <v>#REF!</v>
      </c>
      <c r="C124" s="116" t="e">
        <f>#REF!</f>
        <v>#REF!</v>
      </c>
      <c r="D124" s="120">
        <f t="shared" ref="D124:D179" si="57">+E124-F124-G124</f>
        <v>0</v>
      </c>
      <c r="E124" s="122"/>
      <c r="F124" s="122"/>
      <c r="G124" s="122"/>
      <c r="H124" s="120">
        <f t="shared" ref="H124:H128" si="58">+I124-J124-K124</f>
        <v>0</v>
      </c>
      <c r="I124" s="122"/>
      <c r="J124" s="122"/>
      <c r="K124" s="334"/>
      <c r="L124" s="120">
        <f t="shared" ref="L124:L128" si="59">+M124-N124-O124</f>
        <v>0</v>
      </c>
      <c r="M124" s="122"/>
      <c r="N124" s="122"/>
      <c r="O124" s="122"/>
      <c r="P124" s="47">
        <f t="shared" si="49"/>
        <v>0</v>
      </c>
      <c r="Q124" s="47">
        <f t="shared" si="43"/>
        <v>0</v>
      </c>
    </row>
    <row r="125" spans="1:17" hidden="1">
      <c r="A125" s="116" t="e">
        <f>#REF!</f>
        <v>#REF!</v>
      </c>
      <c r="B125" s="442" t="e">
        <f>#REF!</f>
        <v>#REF!</v>
      </c>
      <c r="C125" s="116" t="e">
        <f>#REF!</f>
        <v>#REF!</v>
      </c>
      <c r="D125" s="120">
        <f t="shared" si="57"/>
        <v>0</v>
      </c>
      <c r="E125" s="39"/>
      <c r="F125" s="39"/>
      <c r="G125" s="122"/>
      <c r="H125" s="120">
        <f t="shared" si="58"/>
        <v>0</v>
      </c>
      <c r="I125" s="39"/>
      <c r="J125" s="39"/>
      <c r="K125" s="39"/>
      <c r="L125" s="120">
        <f t="shared" si="59"/>
        <v>0</v>
      </c>
      <c r="M125" s="39"/>
      <c r="N125" s="39"/>
      <c r="O125" s="39"/>
      <c r="P125" s="47">
        <f t="shared" si="49"/>
        <v>0</v>
      </c>
      <c r="Q125" s="47">
        <f t="shared" si="43"/>
        <v>0</v>
      </c>
    </row>
    <row r="126" spans="1:17" hidden="1">
      <c r="A126" s="116" t="e">
        <f>#REF!</f>
        <v>#REF!</v>
      </c>
      <c r="B126" s="442" t="e">
        <f>#REF!</f>
        <v>#REF!</v>
      </c>
      <c r="C126" s="116" t="e">
        <f>#REF!</f>
        <v>#REF!</v>
      </c>
      <c r="D126" s="120">
        <f t="shared" si="57"/>
        <v>0</v>
      </c>
      <c r="E126" s="39"/>
      <c r="F126" s="39"/>
      <c r="G126" s="122"/>
      <c r="H126" s="120">
        <f t="shared" si="58"/>
        <v>0</v>
      </c>
      <c r="I126" s="39"/>
      <c r="J126" s="39"/>
      <c r="K126" s="39"/>
      <c r="L126" s="120">
        <f t="shared" si="59"/>
        <v>0</v>
      </c>
      <c r="M126" s="39"/>
      <c r="N126" s="39"/>
      <c r="O126" s="39"/>
      <c r="P126" s="47">
        <f t="shared" si="49"/>
        <v>0</v>
      </c>
      <c r="Q126" s="47">
        <f t="shared" si="43"/>
        <v>0</v>
      </c>
    </row>
    <row r="127" spans="1:17">
      <c r="A127" s="116" t="e">
        <f>#REF!</f>
        <v>#REF!</v>
      </c>
      <c r="B127" s="442" t="e">
        <f>#REF!</f>
        <v>#REF!</v>
      </c>
      <c r="C127" s="116" t="e">
        <f>#REF!</f>
        <v>#REF!</v>
      </c>
      <c r="D127" s="120">
        <f t="shared" si="57"/>
        <v>0</v>
      </c>
      <c r="E127" s="39"/>
      <c r="F127" s="39"/>
      <c r="G127" s="122"/>
      <c r="H127" s="120">
        <f t="shared" si="58"/>
        <v>0</v>
      </c>
      <c r="I127" s="39"/>
      <c r="J127" s="39"/>
      <c r="K127" s="39"/>
      <c r="L127" s="120">
        <f t="shared" si="59"/>
        <v>0</v>
      </c>
      <c r="M127" s="39"/>
      <c r="N127" s="39"/>
      <c r="O127" s="39"/>
    </row>
    <row r="128" spans="1:17" ht="13.5" thickBot="1">
      <c r="A128" s="15"/>
      <c r="B128" s="176"/>
      <c r="C128" s="119"/>
      <c r="D128" s="120">
        <f t="shared" si="57"/>
        <v>0</v>
      </c>
      <c r="E128" s="120">
        <f>SUM(E124:E127)</f>
        <v>0</v>
      </c>
      <c r="F128" s="120">
        <f t="shared" ref="F128:G128" si="60">SUM(F124:F127)</f>
        <v>0</v>
      </c>
      <c r="G128" s="120">
        <f t="shared" si="60"/>
        <v>0</v>
      </c>
      <c r="H128" s="120">
        <f t="shared" si="58"/>
        <v>0</v>
      </c>
      <c r="I128" s="120">
        <f>SUM(I124:I127)</f>
        <v>0</v>
      </c>
      <c r="J128" s="120">
        <f t="shared" ref="J128:K128" si="61">SUM(J124:J127)</f>
        <v>0</v>
      </c>
      <c r="K128" s="120">
        <f t="shared" si="61"/>
        <v>0</v>
      </c>
      <c r="L128" s="120">
        <f t="shared" si="59"/>
        <v>0</v>
      </c>
      <c r="M128" s="120">
        <f>SUM(M124:M127)</f>
        <v>0</v>
      </c>
      <c r="N128" s="120">
        <f t="shared" ref="N128:O128" si="62">SUM(N124:N127)</f>
        <v>0</v>
      </c>
      <c r="O128" s="120">
        <f t="shared" si="62"/>
        <v>0</v>
      </c>
    </row>
    <row r="129" spans="1:17" s="154" customFormat="1" ht="19.5" thickBot="1">
      <c r="A129" s="472" t="e">
        <f>#REF!</f>
        <v>#REF!</v>
      </c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473"/>
    </row>
    <row r="130" spans="1:17" ht="22.5" customHeight="1">
      <c r="A130" s="456" t="e">
        <f>#REF!</f>
        <v>#REF!</v>
      </c>
      <c r="B130" s="456" t="e">
        <f>#REF!</f>
        <v>#REF!</v>
      </c>
      <c r="C130" s="172" t="e">
        <f>#REF!</f>
        <v>#REF!</v>
      </c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8"/>
      <c r="P130" s="167"/>
      <c r="Q130" s="168"/>
    </row>
    <row r="131" spans="1:17">
      <c r="A131" s="116" t="e">
        <f>#REF!</f>
        <v>#REF!</v>
      </c>
      <c r="B131" s="442" t="e">
        <f>#REF!</f>
        <v>#REF!</v>
      </c>
      <c r="C131" s="116" t="e">
        <f>#REF!</f>
        <v>#REF!</v>
      </c>
      <c r="D131" s="120">
        <f t="shared" si="57"/>
        <v>0</v>
      </c>
      <c r="E131" s="122"/>
      <c r="F131" s="122"/>
      <c r="G131" s="122"/>
      <c r="H131" s="120">
        <f t="shared" ref="H131:H135" si="63">+I131-J131-K131</f>
        <v>7652</v>
      </c>
      <c r="I131" s="122">
        <v>7652</v>
      </c>
      <c r="J131" s="122"/>
      <c r="K131" s="122"/>
      <c r="L131" s="120">
        <f t="shared" ref="L131:L135" si="64">+M131-N131-O131</f>
        <v>0</v>
      </c>
      <c r="M131" s="122">
        <v>9695</v>
      </c>
      <c r="N131" s="122"/>
      <c r="O131" s="122">
        <v>9695</v>
      </c>
      <c r="P131" s="47">
        <f>I131-J131-K131</f>
        <v>7652</v>
      </c>
      <c r="Q131" s="47">
        <f t="shared" si="43"/>
        <v>0</v>
      </c>
    </row>
    <row r="132" spans="1:17" hidden="1">
      <c r="A132" s="116" t="e">
        <f>#REF!</f>
        <v>#REF!</v>
      </c>
      <c r="B132" s="442" t="e">
        <f>#REF!</f>
        <v>#REF!</v>
      </c>
      <c r="C132" s="116" t="e">
        <f>#REF!</f>
        <v>#REF!</v>
      </c>
      <c r="D132" s="120">
        <f t="shared" si="57"/>
        <v>0</v>
      </c>
      <c r="E132" s="39"/>
      <c r="F132" s="39"/>
      <c r="G132" s="39"/>
      <c r="H132" s="120">
        <f t="shared" si="63"/>
        <v>0</v>
      </c>
      <c r="I132" s="39"/>
      <c r="J132" s="39"/>
      <c r="K132" s="39"/>
      <c r="L132" s="120">
        <f t="shared" si="64"/>
        <v>0</v>
      </c>
      <c r="M132" s="39"/>
      <c r="N132" s="39"/>
      <c r="O132" s="39"/>
      <c r="P132" s="47">
        <f>I132-J132-K132</f>
        <v>0</v>
      </c>
      <c r="Q132" s="47">
        <f t="shared" si="43"/>
        <v>0</v>
      </c>
    </row>
    <row r="133" spans="1:17" hidden="1">
      <c r="A133" s="116" t="e">
        <f>#REF!</f>
        <v>#REF!</v>
      </c>
      <c r="B133" s="442" t="e">
        <f>#REF!</f>
        <v>#REF!</v>
      </c>
      <c r="C133" s="116" t="e">
        <f>#REF!</f>
        <v>#REF!</v>
      </c>
      <c r="D133" s="120">
        <f t="shared" si="57"/>
        <v>0</v>
      </c>
      <c r="E133" s="39"/>
      <c r="F133" s="39"/>
      <c r="G133" s="39"/>
      <c r="H133" s="120">
        <f t="shared" si="63"/>
        <v>0</v>
      </c>
      <c r="I133" s="39"/>
      <c r="J133" s="39"/>
      <c r="K133" s="39"/>
      <c r="L133" s="120">
        <f t="shared" si="64"/>
        <v>0</v>
      </c>
      <c r="M133" s="39"/>
      <c r="N133" s="39"/>
      <c r="O133" s="39"/>
      <c r="P133" s="47">
        <f>I133-J133-K133</f>
        <v>0</v>
      </c>
      <c r="Q133" s="47">
        <f t="shared" si="43"/>
        <v>0</v>
      </c>
    </row>
    <row r="134" spans="1:17">
      <c r="A134" s="116" t="e">
        <f>#REF!</f>
        <v>#REF!</v>
      </c>
      <c r="B134" s="442" t="e">
        <f>#REF!</f>
        <v>#REF!</v>
      </c>
      <c r="C134" s="116" t="e">
        <f>#REF!</f>
        <v>#REF!</v>
      </c>
      <c r="D134" s="120">
        <f t="shared" si="57"/>
        <v>0</v>
      </c>
      <c r="E134" s="39"/>
      <c r="F134" s="39"/>
      <c r="G134" s="39"/>
      <c r="H134" s="120">
        <f t="shared" si="63"/>
        <v>0</v>
      </c>
      <c r="I134" s="39"/>
      <c r="J134" s="39"/>
      <c r="K134" s="39"/>
      <c r="L134" s="120">
        <f t="shared" si="64"/>
        <v>0</v>
      </c>
      <c r="M134" s="39"/>
      <c r="N134" s="39"/>
      <c r="O134" s="39"/>
    </row>
    <row r="135" spans="1:17">
      <c r="A135" s="15"/>
      <c r="B135" s="176"/>
      <c r="C135" s="119"/>
      <c r="D135" s="120">
        <f t="shared" si="57"/>
        <v>0</v>
      </c>
      <c r="E135" s="120">
        <f>SUM(E131:E134)</f>
        <v>0</v>
      </c>
      <c r="F135" s="120">
        <f t="shared" ref="F135:O135" si="65">SUM(F131:F134)</f>
        <v>0</v>
      </c>
      <c r="G135" s="120">
        <f t="shared" si="65"/>
        <v>0</v>
      </c>
      <c r="H135" s="120">
        <f t="shared" si="63"/>
        <v>7652</v>
      </c>
      <c r="I135" s="120">
        <f t="shared" si="65"/>
        <v>7652</v>
      </c>
      <c r="J135" s="120">
        <f t="shared" si="65"/>
        <v>0</v>
      </c>
      <c r="K135" s="120">
        <f t="shared" si="65"/>
        <v>0</v>
      </c>
      <c r="L135" s="120">
        <f t="shared" si="64"/>
        <v>0</v>
      </c>
      <c r="M135" s="120">
        <f t="shared" si="65"/>
        <v>9695</v>
      </c>
      <c r="N135" s="120">
        <f t="shared" si="65"/>
        <v>0</v>
      </c>
      <c r="O135" s="120">
        <f t="shared" si="65"/>
        <v>9695</v>
      </c>
      <c r="P135" s="47">
        <f>I135-J135-K135</f>
        <v>7652</v>
      </c>
      <c r="Q135" s="47">
        <f t="shared" si="43"/>
        <v>0</v>
      </c>
    </row>
    <row r="136" spans="1:17" ht="24" customHeight="1">
      <c r="A136" s="456" t="e">
        <f>#REF!</f>
        <v>#REF!</v>
      </c>
      <c r="B136" s="456" t="e">
        <f>#REF!</f>
        <v>#REF!</v>
      </c>
      <c r="C136" s="172" t="e">
        <f>#REF!</f>
        <v>#REF!</v>
      </c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8"/>
      <c r="P136" s="167">
        <f>I136-J136-K136</f>
        <v>0</v>
      </c>
      <c r="Q136" s="168">
        <f t="shared" si="43"/>
        <v>0</v>
      </c>
    </row>
    <row r="137" spans="1:17">
      <c r="A137" s="116" t="e">
        <f>#REF!</f>
        <v>#REF!</v>
      </c>
      <c r="B137" s="442" t="e">
        <f>#REF!</f>
        <v>#REF!</v>
      </c>
      <c r="C137" s="116" t="e">
        <f>#REF!</f>
        <v>#REF!</v>
      </c>
      <c r="D137" s="120">
        <f t="shared" si="57"/>
        <v>0</v>
      </c>
      <c r="E137" s="122"/>
      <c r="F137" s="122"/>
      <c r="G137" s="122"/>
      <c r="H137" s="120">
        <f t="shared" ref="H137:H141" si="66">+I137-J137-K137</f>
        <v>0</v>
      </c>
      <c r="I137" s="122"/>
      <c r="J137" s="122"/>
      <c r="K137" s="122"/>
      <c r="L137" s="120">
        <f t="shared" ref="L137:L141" si="67">+M137-N137-O137</f>
        <v>0</v>
      </c>
      <c r="M137" s="122"/>
      <c r="N137" s="122"/>
      <c r="O137" s="122"/>
      <c r="P137" s="47">
        <f>I137-J137-K137</f>
        <v>0</v>
      </c>
      <c r="Q137" s="47">
        <f t="shared" si="43"/>
        <v>0</v>
      </c>
    </row>
    <row r="138" spans="1:17" hidden="1">
      <c r="A138" s="116" t="e">
        <f>#REF!</f>
        <v>#REF!</v>
      </c>
      <c r="B138" s="442" t="e">
        <f>#REF!</f>
        <v>#REF!</v>
      </c>
      <c r="C138" s="116" t="e">
        <f>#REF!</f>
        <v>#REF!</v>
      </c>
      <c r="D138" s="120">
        <f t="shared" si="57"/>
        <v>0</v>
      </c>
      <c r="E138" s="39"/>
      <c r="F138" s="39"/>
      <c r="G138" s="39"/>
      <c r="H138" s="120">
        <f t="shared" si="66"/>
        <v>0</v>
      </c>
      <c r="I138" s="39"/>
      <c r="J138" s="39"/>
      <c r="K138" s="39"/>
      <c r="L138" s="120">
        <f t="shared" si="67"/>
        <v>0</v>
      </c>
      <c r="M138" s="39"/>
      <c r="N138" s="39"/>
      <c r="O138" s="39"/>
      <c r="P138" s="47">
        <f>I138-J138-K138</f>
        <v>0</v>
      </c>
      <c r="Q138" s="47">
        <f t="shared" si="43"/>
        <v>0</v>
      </c>
    </row>
    <row r="139" spans="1:17">
      <c r="A139" s="116" t="e">
        <f>#REF!</f>
        <v>#REF!</v>
      </c>
      <c r="B139" s="442" t="e">
        <f>#REF!</f>
        <v>#REF!</v>
      </c>
      <c r="C139" s="116" t="e">
        <f>#REF!</f>
        <v>#REF!</v>
      </c>
      <c r="D139" s="120">
        <f t="shared" si="57"/>
        <v>0</v>
      </c>
      <c r="E139" s="39"/>
      <c r="F139" s="39"/>
      <c r="G139" s="39"/>
      <c r="H139" s="120">
        <f t="shared" si="66"/>
        <v>0</v>
      </c>
      <c r="I139" s="39"/>
      <c r="J139" s="39"/>
      <c r="K139" s="39"/>
      <c r="L139" s="120">
        <f t="shared" si="67"/>
        <v>0</v>
      </c>
      <c r="M139" s="39"/>
      <c r="N139" s="39"/>
      <c r="O139" s="39"/>
      <c r="P139" s="47">
        <f>I139-J139-K139</f>
        <v>0</v>
      </c>
      <c r="Q139" s="47">
        <f t="shared" si="43"/>
        <v>0</v>
      </c>
    </row>
    <row r="140" spans="1:17">
      <c r="A140" s="116" t="e">
        <f>#REF!</f>
        <v>#REF!</v>
      </c>
      <c r="B140" s="442" t="e">
        <f>#REF!</f>
        <v>#REF!</v>
      </c>
      <c r="C140" s="116" t="e">
        <f>#REF!</f>
        <v>#REF!</v>
      </c>
      <c r="D140" s="120">
        <f t="shared" si="57"/>
        <v>0</v>
      </c>
      <c r="E140" s="39"/>
      <c r="F140" s="39"/>
      <c r="G140" s="39"/>
      <c r="H140" s="120">
        <f t="shared" si="66"/>
        <v>0</v>
      </c>
      <c r="I140" s="39"/>
      <c r="J140" s="39"/>
      <c r="K140" s="39"/>
      <c r="L140" s="120">
        <f t="shared" si="67"/>
        <v>0</v>
      </c>
      <c r="M140" s="39"/>
      <c r="N140" s="39"/>
      <c r="O140" s="39"/>
    </row>
    <row r="141" spans="1:17" ht="13.5" thickBot="1">
      <c r="A141" s="15"/>
      <c r="B141" s="178"/>
      <c r="C141" s="16"/>
      <c r="D141" s="49">
        <f t="shared" si="57"/>
        <v>0</v>
      </c>
      <c r="E141" s="49">
        <f>SUM(E137:E140)</f>
        <v>0</v>
      </c>
      <c r="F141" s="49">
        <f t="shared" ref="F141:O141" si="68">SUM(F137:F140)</f>
        <v>0</v>
      </c>
      <c r="G141" s="49">
        <f t="shared" si="68"/>
        <v>0</v>
      </c>
      <c r="H141" s="49">
        <f t="shared" si="66"/>
        <v>0</v>
      </c>
      <c r="I141" s="49">
        <f t="shared" si="68"/>
        <v>0</v>
      </c>
      <c r="J141" s="49">
        <f t="shared" si="68"/>
        <v>0</v>
      </c>
      <c r="K141" s="49">
        <f t="shared" si="68"/>
        <v>0</v>
      </c>
      <c r="L141" s="49">
        <f t="shared" si="67"/>
        <v>0</v>
      </c>
      <c r="M141" s="49">
        <f t="shared" si="68"/>
        <v>0</v>
      </c>
      <c r="N141" s="49">
        <f t="shared" si="68"/>
        <v>0</v>
      </c>
      <c r="O141" s="49">
        <f t="shared" si="68"/>
        <v>0</v>
      </c>
      <c r="P141" s="47">
        <f t="shared" ref="P141:P177" si="69">I141-J141-K141</f>
        <v>0</v>
      </c>
      <c r="Q141" s="47">
        <f t="shared" si="43"/>
        <v>0</v>
      </c>
    </row>
    <row r="142" spans="1:17" ht="24.75" hidden="1" customHeight="1">
      <c r="A142" s="456" t="e">
        <f>#REF!</f>
        <v>#REF!</v>
      </c>
      <c r="B142" s="456" t="e">
        <f>#REF!</f>
        <v>#REF!</v>
      </c>
      <c r="C142" s="172" t="e">
        <f>#REF!</f>
        <v>#REF!</v>
      </c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475"/>
      <c r="P142" s="171">
        <f t="shared" si="69"/>
        <v>0</v>
      </c>
      <c r="Q142" s="171">
        <f t="shared" ref="Q142:Q145" si="70">M142-N142-O142</f>
        <v>0</v>
      </c>
    </row>
    <row r="143" spans="1:17" hidden="1">
      <c r="A143" s="116" t="e">
        <f>#REF!</f>
        <v>#REF!</v>
      </c>
      <c r="B143" s="442" t="e">
        <f>#REF!</f>
        <v>#REF!</v>
      </c>
      <c r="C143" s="116" t="e">
        <f>#REF!</f>
        <v>#REF!</v>
      </c>
      <c r="D143" s="120">
        <f t="shared" si="57"/>
        <v>0</v>
      </c>
      <c r="E143" s="39"/>
      <c r="F143" s="39"/>
      <c r="G143" s="39"/>
      <c r="H143" s="120">
        <f t="shared" ref="H143:H146" si="71">+I143-J143-K143</f>
        <v>0</v>
      </c>
      <c r="I143" s="39"/>
      <c r="J143" s="39"/>
      <c r="K143" s="39"/>
      <c r="L143" s="120">
        <f t="shared" ref="L143:L146" si="72">+M143-N143-O143</f>
        <v>0</v>
      </c>
      <c r="M143" s="39"/>
      <c r="N143" s="39"/>
      <c r="O143" s="39"/>
      <c r="P143" s="47">
        <f t="shared" si="69"/>
        <v>0</v>
      </c>
      <c r="Q143" s="47">
        <f t="shared" si="70"/>
        <v>0</v>
      </c>
    </row>
    <row r="144" spans="1:17" hidden="1">
      <c r="A144" s="116" t="e">
        <f>#REF!</f>
        <v>#REF!</v>
      </c>
      <c r="B144" s="442" t="e">
        <f>#REF!</f>
        <v>#REF!</v>
      </c>
      <c r="C144" s="116" t="e">
        <f>#REF!</f>
        <v>#REF!</v>
      </c>
      <c r="D144" s="120">
        <f t="shared" si="57"/>
        <v>0</v>
      </c>
      <c r="E144" s="39"/>
      <c r="F144" s="39"/>
      <c r="G144" s="39"/>
      <c r="H144" s="120">
        <f t="shared" si="71"/>
        <v>0</v>
      </c>
      <c r="I144" s="39"/>
      <c r="J144" s="39"/>
      <c r="K144" s="39"/>
      <c r="L144" s="120">
        <f t="shared" si="72"/>
        <v>0</v>
      </c>
      <c r="M144" s="39"/>
      <c r="N144" s="39"/>
      <c r="O144" s="39"/>
      <c r="P144" s="47">
        <f t="shared" si="69"/>
        <v>0</v>
      </c>
      <c r="Q144" s="47">
        <f t="shared" si="70"/>
        <v>0</v>
      </c>
    </row>
    <row r="145" spans="1:17" hidden="1">
      <c r="A145" s="116" t="e">
        <f>#REF!</f>
        <v>#REF!</v>
      </c>
      <c r="B145" s="442" t="e">
        <f>#REF!</f>
        <v>#REF!</v>
      </c>
      <c r="C145" s="116" t="e">
        <f>#REF!</f>
        <v>#REF!</v>
      </c>
      <c r="D145" s="120">
        <f t="shared" si="57"/>
        <v>0</v>
      </c>
      <c r="E145" s="39"/>
      <c r="F145" s="39"/>
      <c r="G145" s="39"/>
      <c r="H145" s="120">
        <f t="shared" si="71"/>
        <v>0</v>
      </c>
      <c r="I145" s="39"/>
      <c r="J145" s="39"/>
      <c r="K145" s="39"/>
      <c r="L145" s="120">
        <f t="shared" si="72"/>
        <v>0</v>
      </c>
      <c r="M145" s="39"/>
      <c r="N145" s="39"/>
      <c r="O145" s="39"/>
      <c r="P145" s="47">
        <f t="shared" si="69"/>
        <v>0</v>
      </c>
      <c r="Q145" s="47">
        <f t="shared" si="70"/>
        <v>0</v>
      </c>
    </row>
    <row r="146" spans="1:17" ht="13.5" hidden="1" thickBot="1">
      <c r="A146" s="15"/>
      <c r="B146" s="176"/>
      <c r="C146" s="119"/>
      <c r="D146" s="120">
        <f t="shared" si="57"/>
        <v>0</v>
      </c>
      <c r="E146" s="120">
        <f>SUM(E143:E145)</f>
        <v>0</v>
      </c>
      <c r="F146" s="120">
        <f>SUM(F143:F145)</f>
        <v>0</v>
      </c>
      <c r="G146" s="120">
        <f>SUM(G143:G145)</f>
        <v>0</v>
      </c>
      <c r="H146" s="120">
        <f t="shared" si="71"/>
        <v>0</v>
      </c>
      <c r="I146" s="120">
        <f>SUM(I143:I145)</f>
        <v>0</v>
      </c>
      <c r="J146" s="120">
        <f>SUM(J143:J145)</f>
        <v>0</v>
      </c>
      <c r="K146" s="120">
        <f>SUM(K143:K145)</f>
        <v>0</v>
      </c>
      <c r="L146" s="120">
        <f t="shared" si="72"/>
        <v>0</v>
      </c>
      <c r="M146" s="120">
        <f>SUM(M143:M145)</f>
        <v>0</v>
      </c>
      <c r="N146" s="120">
        <f>SUM(N143:N145)</f>
        <v>0</v>
      </c>
      <c r="O146" s="120">
        <f>SUM(O143:O145)</f>
        <v>0</v>
      </c>
      <c r="P146" s="47">
        <f t="shared" si="69"/>
        <v>0</v>
      </c>
      <c r="Q146" s="47">
        <f t="shared" ref="Q146:Q151" si="73">M146-N146-O146</f>
        <v>0</v>
      </c>
    </row>
    <row r="147" spans="1:17" s="154" customFormat="1" ht="19.5" thickBot="1">
      <c r="A147" s="472" t="e">
        <f>#REF!</f>
        <v>#REF!</v>
      </c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473"/>
    </row>
    <row r="148" spans="1:17" ht="24" customHeight="1">
      <c r="A148" s="456" t="e">
        <f>#REF!</f>
        <v>#REF!</v>
      </c>
      <c r="B148" s="456" t="e">
        <f>#REF!</f>
        <v>#REF!</v>
      </c>
      <c r="C148" s="172" t="e">
        <f>#REF!</f>
        <v>#REF!</v>
      </c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8"/>
      <c r="P148" s="167">
        <f t="shared" si="69"/>
        <v>0</v>
      </c>
      <c r="Q148" s="168">
        <f t="shared" si="73"/>
        <v>0</v>
      </c>
    </row>
    <row r="149" spans="1:17">
      <c r="A149" s="116" t="e">
        <f>#REF!</f>
        <v>#REF!</v>
      </c>
      <c r="B149" s="442" t="e">
        <f>#REF!</f>
        <v>#REF!</v>
      </c>
      <c r="C149" s="116" t="e">
        <f>#REF!</f>
        <v>#REF!</v>
      </c>
      <c r="D149" s="120">
        <f t="shared" si="57"/>
        <v>0</v>
      </c>
      <c r="E149" s="122"/>
      <c r="F149" s="122"/>
      <c r="G149" s="122"/>
      <c r="H149" s="120">
        <f t="shared" ref="H149:H152" si="74">+I149-J149-K149</f>
        <v>0</v>
      </c>
      <c r="I149" s="122"/>
      <c r="J149" s="122"/>
      <c r="K149" s="122"/>
      <c r="L149" s="120">
        <f t="shared" ref="L149:L152" si="75">+M149-N149-O149</f>
        <v>0</v>
      </c>
      <c r="M149" s="122"/>
      <c r="N149" s="122"/>
      <c r="O149" s="122"/>
      <c r="P149" s="47">
        <f t="shared" si="69"/>
        <v>0</v>
      </c>
      <c r="Q149" s="47">
        <f t="shared" si="73"/>
        <v>0</v>
      </c>
    </row>
    <row r="150" spans="1:17">
      <c r="A150" s="116" t="e">
        <f>#REF!</f>
        <v>#REF!</v>
      </c>
      <c r="B150" s="442" t="e">
        <f>#REF!</f>
        <v>#REF!</v>
      </c>
      <c r="C150" s="116" t="e">
        <f>#REF!</f>
        <v>#REF!</v>
      </c>
      <c r="D150" s="120">
        <f t="shared" si="57"/>
        <v>0</v>
      </c>
      <c r="E150" s="39"/>
      <c r="F150" s="39"/>
      <c r="G150" s="39"/>
      <c r="H150" s="120">
        <f t="shared" si="74"/>
        <v>0</v>
      </c>
      <c r="I150" s="39"/>
      <c r="J150" s="39"/>
      <c r="K150" s="39"/>
      <c r="L150" s="120">
        <f t="shared" si="75"/>
        <v>0</v>
      </c>
      <c r="M150" s="39"/>
      <c r="N150" s="39"/>
      <c r="O150" s="39"/>
      <c r="P150" s="47">
        <f t="shared" si="69"/>
        <v>0</v>
      </c>
      <c r="Q150" s="47">
        <f t="shared" si="73"/>
        <v>0</v>
      </c>
    </row>
    <row r="151" spans="1:17">
      <c r="A151" s="116" t="e">
        <f>#REF!</f>
        <v>#REF!</v>
      </c>
      <c r="B151" s="442" t="e">
        <f>#REF!</f>
        <v>#REF!</v>
      </c>
      <c r="C151" s="116" t="e">
        <f>#REF!</f>
        <v>#REF!</v>
      </c>
      <c r="D151" s="120">
        <f t="shared" si="57"/>
        <v>0</v>
      </c>
      <c r="E151" s="39"/>
      <c r="F151" s="39"/>
      <c r="G151" s="39"/>
      <c r="H151" s="120">
        <f t="shared" si="74"/>
        <v>0</v>
      </c>
      <c r="I151" s="39"/>
      <c r="J151" s="39"/>
      <c r="K151" s="39"/>
      <c r="L151" s="120">
        <f t="shared" si="75"/>
        <v>0</v>
      </c>
      <c r="M151" s="39"/>
      <c r="N151" s="39"/>
      <c r="O151" s="39"/>
      <c r="P151" s="47">
        <f t="shared" si="69"/>
        <v>0</v>
      </c>
      <c r="Q151" s="47">
        <f t="shared" si="73"/>
        <v>0</v>
      </c>
    </row>
    <row r="152" spans="1:17">
      <c r="A152" s="15"/>
      <c r="B152" s="176"/>
      <c r="C152" s="119"/>
      <c r="D152" s="120">
        <f t="shared" si="57"/>
        <v>0</v>
      </c>
      <c r="E152" s="120">
        <f>SUM(E149:E151)</f>
        <v>0</v>
      </c>
      <c r="F152" s="120">
        <f>SUM(F149:F151)</f>
        <v>0</v>
      </c>
      <c r="G152" s="120">
        <f>SUM(G149:G151)</f>
        <v>0</v>
      </c>
      <c r="H152" s="120">
        <f t="shared" si="74"/>
        <v>0</v>
      </c>
      <c r="I152" s="120">
        <f>SUM(I149:I151)</f>
        <v>0</v>
      </c>
      <c r="J152" s="120">
        <f>SUM(J149:J151)</f>
        <v>0</v>
      </c>
      <c r="K152" s="120">
        <f>SUM(K149:K151)</f>
        <v>0</v>
      </c>
      <c r="L152" s="120">
        <f t="shared" si="75"/>
        <v>0</v>
      </c>
      <c r="M152" s="120">
        <f>SUM(M149:M151)</f>
        <v>0</v>
      </c>
      <c r="N152" s="120">
        <f>SUM(N149:N151)</f>
        <v>0</v>
      </c>
      <c r="O152" s="120">
        <f>SUM(O149:O151)</f>
        <v>0</v>
      </c>
      <c r="P152" s="47">
        <f t="shared" si="69"/>
        <v>0</v>
      </c>
      <c r="Q152" s="47">
        <f t="shared" ref="Q152:Q156" si="76">M152-N152-O152</f>
        <v>0</v>
      </c>
    </row>
    <row r="153" spans="1:17" ht="21.75" customHeight="1">
      <c r="A153" s="456" t="e">
        <f>#REF!</f>
        <v>#REF!</v>
      </c>
      <c r="B153" s="456" t="e">
        <f>#REF!</f>
        <v>#REF!</v>
      </c>
      <c r="C153" s="172" t="e">
        <f>#REF!</f>
        <v>#REF!</v>
      </c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8"/>
      <c r="P153" s="167">
        <f t="shared" si="69"/>
        <v>0</v>
      </c>
      <c r="Q153" s="168">
        <f t="shared" si="76"/>
        <v>0</v>
      </c>
    </row>
    <row r="154" spans="1:17">
      <c r="A154" s="116" t="e">
        <f>#REF!</f>
        <v>#REF!</v>
      </c>
      <c r="B154" s="442" t="e">
        <f>#REF!</f>
        <v>#REF!</v>
      </c>
      <c r="C154" s="116" t="e">
        <f>#REF!</f>
        <v>#REF!</v>
      </c>
      <c r="D154" s="120">
        <f t="shared" si="57"/>
        <v>0</v>
      </c>
      <c r="E154" s="122"/>
      <c r="F154" s="122"/>
      <c r="G154" s="122"/>
      <c r="H154" s="120">
        <f t="shared" ref="H154:H157" si="77">+I154-J154-K154</f>
        <v>0</v>
      </c>
      <c r="I154" s="122"/>
      <c r="J154" s="122"/>
      <c r="K154" s="122"/>
      <c r="L154" s="120">
        <f t="shared" ref="L154:L157" si="78">+M154-N154-O154</f>
        <v>0</v>
      </c>
      <c r="M154" s="122"/>
      <c r="N154" s="122"/>
      <c r="O154" s="122"/>
      <c r="P154" s="47">
        <f t="shared" si="69"/>
        <v>0</v>
      </c>
      <c r="Q154" s="47">
        <f t="shared" si="76"/>
        <v>0</v>
      </c>
    </row>
    <row r="155" spans="1:17">
      <c r="A155" s="116" t="e">
        <f>#REF!</f>
        <v>#REF!</v>
      </c>
      <c r="B155" s="442" t="e">
        <f>#REF!</f>
        <v>#REF!</v>
      </c>
      <c r="C155" s="116" t="e">
        <f>#REF!</f>
        <v>#REF!</v>
      </c>
      <c r="D155" s="120">
        <f t="shared" si="57"/>
        <v>0</v>
      </c>
      <c r="E155" s="39"/>
      <c r="F155" s="39"/>
      <c r="G155" s="39"/>
      <c r="H155" s="120">
        <f t="shared" si="77"/>
        <v>0</v>
      </c>
      <c r="I155" s="39"/>
      <c r="J155" s="39"/>
      <c r="K155" s="39"/>
      <c r="L155" s="120">
        <f t="shared" si="78"/>
        <v>0</v>
      </c>
      <c r="M155" s="39"/>
      <c r="N155" s="39"/>
      <c r="O155" s="39"/>
      <c r="P155" s="47">
        <f t="shared" si="69"/>
        <v>0</v>
      </c>
      <c r="Q155" s="47">
        <f t="shared" si="76"/>
        <v>0</v>
      </c>
    </row>
    <row r="156" spans="1:17">
      <c r="A156" s="116" t="e">
        <f>#REF!</f>
        <v>#REF!</v>
      </c>
      <c r="B156" s="442" t="e">
        <f>#REF!</f>
        <v>#REF!</v>
      </c>
      <c r="C156" s="116" t="e">
        <f>#REF!</f>
        <v>#REF!</v>
      </c>
      <c r="D156" s="120">
        <f t="shared" si="57"/>
        <v>0</v>
      </c>
      <c r="E156" s="39"/>
      <c r="F156" s="39"/>
      <c r="G156" s="39"/>
      <c r="H156" s="120">
        <f t="shared" si="77"/>
        <v>0</v>
      </c>
      <c r="I156" s="39"/>
      <c r="J156" s="39"/>
      <c r="K156" s="39"/>
      <c r="L156" s="120">
        <f t="shared" si="78"/>
        <v>0</v>
      </c>
      <c r="M156" s="39"/>
      <c r="N156" s="39"/>
      <c r="O156" s="39"/>
      <c r="P156" s="47">
        <f t="shared" si="69"/>
        <v>0</v>
      </c>
      <c r="Q156" s="47">
        <f t="shared" si="76"/>
        <v>0</v>
      </c>
    </row>
    <row r="157" spans="1:17">
      <c r="A157" s="15"/>
      <c r="B157" s="176"/>
      <c r="C157" s="119"/>
      <c r="D157" s="120">
        <f t="shared" si="57"/>
        <v>0</v>
      </c>
      <c r="E157" s="120">
        <f>SUM(E154:E156)</f>
        <v>0</v>
      </c>
      <c r="F157" s="120">
        <f>SUM(F154:F156)</f>
        <v>0</v>
      </c>
      <c r="G157" s="120">
        <f>SUM(G154:G156)</f>
        <v>0</v>
      </c>
      <c r="H157" s="120">
        <f t="shared" si="77"/>
        <v>0</v>
      </c>
      <c r="I157" s="120">
        <f>SUM(I154:I156)</f>
        <v>0</v>
      </c>
      <c r="J157" s="120">
        <f>SUM(J154:J156)</f>
        <v>0</v>
      </c>
      <c r="K157" s="120">
        <f>SUM(K154:K156)</f>
        <v>0</v>
      </c>
      <c r="L157" s="120">
        <f t="shared" si="78"/>
        <v>0</v>
      </c>
      <c r="M157" s="120">
        <f>SUM(M154:M156)</f>
        <v>0</v>
      </c>
      <c r="N157" s="120">
        <f>SUM(N154:N156)</f>
        <v>0</v>
      </c>
      <c r="O157" s="120">
        <f>SUM(O154:O156)</f>
        <v>0</v>
      </c>
      <c r="P157" s="47">
        <f t="shared" si="69"/>
        <v>0</v>
      </c>
      <c r="Q157" s="47">
        <f t="shared" ref="Q157:Q161" si="79">M157-N157-O157</f>
        <v>0</v>
      </c>
    </row>
    <row r="158" spans="1:17" ht="24" customHeight="1">
      <c r="A158" s="456" t="e">
        <f>#REF!</f>
        <v>#REF!</v>
      </c>
      <c r="B158" s="456" t="e">
        <f>#REF!</f>
        <v>#REF!</v>
      </c>
      <c r="C158" s="172" t="e">
        <f>#REF!</f>
        <v>#REF!</v>
      </c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8"/>
      <c r="P158" s="167">
        <f t="shared" si="69"/>
        <v>0</v>
      </c>
      <c r="Q158" s="168">
        <f t="shared" si="79"/>
        <v>0</v>
      </c>
    </row>
    <row r="159" spans="1:17">
      <c r="A159" s="116" t="e">
        <f>#REF!</f>
        <v>#REF!</v>
      </c>
      <c r="B159" s="442" t="e">
        <f>#REF!</f>
        <v>#REF!</v>
      </c>
      <c r="C159" s="116" t="e">
        <f>#REF!</f>
        <v>#REF!</v>
      </c>
      <c r="D159" s="120">
        <f t="shared" si="57"/>
        <v>0</v>
      </c>
      <c r="E159" s="122"/>
      <c r="F159" s="122"/>
      <c r="G159" s="122"/>
      <c r="H159" s="120">
        <f t="shared" ref="H159:H162" si="80">+I159-J159-K159</f>
        <v>0</v>
      </c>
      <c r="I159" s="122"/>
      <c r="J159" s="122"/>
      <c r="K159" s="122"/>
      <c r="L159" s="120">
        <f t="shared" ref="L159:L162" si="81">+M159-N159-O159</f>
        <v>0</v>
      </c>
      <c r="M159" s="122"/>
      <c r="N159" s="122"/>
      <c r="O159" s="122"/>
      <c r="P159" s="47">
        <f t="shared" si="69"/>
        <v>0</v>
      </c>
      <c r="Q159" s="47">
        <f t="shared" si="79"/>
        <v>0</v>
      </c>
    </row>
    <row r="160" spans="1:17" hidden="1">
      <c r="A160" s="116" t="e">
        <f>#REF!</f>
        <v>#REF!</v>
      </c>
      <c r="B160" s="442" t="e">
        <f>#REF!</f>
        <v>#REF!</v>
      </c>
      <c r="C160" s="116" t="e">
        <f>#REF!</f>
        <v>#REF!</v>
      </c>
      <c r="D160" s="120">
        <f t="shared" si="57"/>
        <v>0</v>
      </c>
      <c r="E160" s="39"/>
      <c r="F160" s="39"/>
      <c r="G160" s="39"/>
      <c r="H160" s="120">
        <f t="shared" si="80"/>
        <v>0</v>
      </c>
      <c r="I160" s="39"/>
      <c r="J160" s="39"/>
      <c r="K160" s="39"/>
      <c r="L160" s="120">
        <f t="shared" si="81"/>
        <v>0</v>
      </c>
      <c r="M160" s="39"/>
      <c r="N160" s="39"/>
      <c r="O160" s="39"/>
      <c r="P160" s="47">
        <f t="shared" si="69"/>
        <v>0</v>
      </c>
      <c r="Q160" s="47">
        <f t="shared" si="79"/>
        <v>0</v>
      </c>
    </row>
    <row r="161" spans="1:17">
      <c r="A161" s="116" t="e">
        <f>#REF!</f>
        <v>#REF!</v>
      </c>
      <c r="B161" s="442" t="e">
        <f>#REF!</f>
        <v>#REF!</v>
      </c>
      <c r="C161" s="116" t="e">
        <f>#REF!</f>
        <v>#REF!</v>
      </c>
      <c r="D161" s="120">
        <f t="shared" si="57"/>
        <v>0</v>
      </c>
      <c r="E161" s="39"/>
      <c r="F161" s="39"/>
      <c r="G161" s="39"/>
      <c r="H161" s="120">
        <f t="shared" si="80"/>
        <v>0</v>
      </c>
      <c r="I161" s="39"/>
      <c r="J161" s="39"/>
      <c r="K161" s="39"/>
      <c r="L161" s="120">
        <f t="shared" si="81"/>
        <v>0</v>
      </c>
      <c r="M161" s="39"/>
      <c r="N161" s="39"/>
      <c r="O161" s="39"/>
      <c r="P161" s="47">
        <f t="shared" si="69"/>
        <v>0</v>
      </c>
      <c r="Q161" s="47">
        <f t="shared" si="79"/>
        <v>0</v>
      </c>
    </row>
    <row r="162" spans="1:17">
      <c r="A162" s="15"/>
      <c r="B162" s="176"/>
      <c r="C162" s="119"/>
      <c r="D162" s="120">
        <f t="shared" si="57"/>
        <v>0</v>
      </c>
      <c r="E162" s="120">
        <f>SUM(E159:E161)</f>
        <v>0</v>
      </c>
      <c r="F162" s="120">
        <f>SUM(F159:F161)</f>
        <v>0</v>
      </c>
      <c r="G162" s="120">
        <f>SUM(G159:G161)</f>
        <v>0</v>
      </c>
      <c r="H162" s="120">
        <f t="shared" si="80"/>
        <v>0</v>
      </c>
      <c r="I162" s="120">
        <f>SUM(I159:I161)</f>
        <v>0</v>
      </c>
      <c r="J162" s="120">
        <f>SUM(J159:J161)</f>
        <v>0</v>
      </c>
      <c r="K162" s="120">
        <f>SUM(K159:K161)</f>
        <v>0</v>
      </c>
      <c r="L162" s="120">
        <f t="shared" si="81"/>
        <v>0</v>
      </c>
      <c r="M162" s="120">
        <f>SUM(M159:M161)</f>
        <v>0</v>
      </c>
      <c r="N162" s="120">
        <f>SUM(N159:N161)</f>
        <v>0</v>
      </c>
      <c r="O162" s="120">
        <f>SUM(O159:O161)</f>
        <v>0</v>
      </c>
      <c r="P162" s="47">
        <f t="shared" si="69"/>
        <v>0</v>
      </c>
      <c r="Q162" s="47">
        <f t="shared" ref="Q162:Q166" si="82">M162-N162-O162</f>
        <v>0</v>
      </c>
    </row>
    <row r="163" spans="1:17" ht="25.5" customHeight="1">
      <c r="A163" s="456" t="e">
        <f>#REF!</f>
        <v>#REF!</v>
      </c>
      <c r="B163" s="456" t="e">
        <f>#REF!</f>
        <v>#REF!</v>
      </c>
      <c r="C163" s="172" t="e">
        <f>#REF!</f>
        <v>#REF!</v>
      </c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8"/>
      <c r="P163" s="167">
        <f t="shared" si="69"/>
        <v>0</v>
      </c>
      <c r="Q163" s="168">
        <f t="shared" si="82"/>
        <v>0</v>
      </c>
    </row>
    <row r="164" spans="1:17">
      <c r="A164" s="116" t="e">
        <f>#REF!</f>
        <v>#REF!</v>
      </c>
      <c r="B164" s="442" t="e">
        <f>#REF!</f>
        <v>#REF!</v>
      </c>
      <c r="C164" s="116" t="e">
        <f>#REF!</f>
        <v>#REF!</v>
      </c>
      <c r="D164" s="120">
        <f t="shared" si="57"/>
        <v>0</v>
      </c>
      <c r="E164" s="122"/>
      <c r="F164" s="122"/>
      <c r="G164" s="122"/>
      <c r="H164" s="120">
        <f t="shared" ref="H164:H167" si="83">+I164-J164-K164</f>
        <v>0</v>
      </c>
      <c r="I164" s="122"/>
      <c r="J164" s="122"/>
      <c r="K164" s="122"/>
      <c r="L164" s="120">
        <f t="shared" ref="L164:L167" si="84">+M164-N164-O164</f>
        <v>0</v>
      </c>
      <c r="M164" s="122"/>
      <c r="N164" s="122"/>
      <c r="O164" s="122"/>
      <c r="P164" s="47">
        <f t="shared" si="69"/>
        <v>0</v>
      </c>
      <c r="Q164" s="47">
        <f t="shared" si="82"/>
        <v>0</v>
      </c>
    </row>
    <row r="165" spans="1:17">
      <c r="A165" s="116" t="e">
        <f>#REF!</f>
        <v>#REF!</v>
      </c>
      <c r="B165" s="442" t="e">
        <f>#REF!</f>
        <v>#REF!</v>
      </c>
      <c r="C165" s="116" t="e">
        <f>#REF!</f>
        <v>#REF!</v>
      </c>
      <c r="D165" s="120">
        <f t="shared" si="57"/>
        <v>0</v>
      </c>
      <c r="E165" s="39"/>
      <c r="F165" s="39"/>
      <c r="G165" s="39"/>
      <c r="H165" s="120">
        <f t="shared" si="83"/>
        <v>0</v>
      </c>
      <c r="I165" s="39"/>
      <c r="J165" s="39"/>
      <c r="K165" s="39"/>
      <c r="L165" s="120">
        <f t="shared" si="84"/>
        <v>0</v>
      </c>
      <c r="M165" s="39"/>
      <c r="N165" s="39"/>
      <c r="O165" s="39"/>
      <c r="P165" s="47">
        <f t="shared" si="69"/>
        <v>0</v>
      </c>
      <c r="Q165" s="47">
        <f t="shared" si="82"/>
        <v>0</v>
      </c>
    </row>
    <row r="166" spans="1:17">
      <c r="A166" s="116" t="e">
        <f>#REF!</f>
        <v>#REF!</v>
      </c>
      <c r="B166" s="442" t="e">
        <f>#REF!</f>
        <v>#REF!</v>
      </c>
      <c r="C166" s="116" t="e">
        <f>#REF!</f>
        <v>#REF!</v>
      </c>
      <c r="D166" s="120">
        <f t="shared" si="57"/>
        <v>0</v>
      </c>
      <c r="E166" s="39"/>
      <c r="F166" s="39"/>
      <c r="G166" s="39"/>
      <c r="H166" s="120">
        <f t="shared" si="83"/>
        <v>0</v>
      </c>
      <c r="I166" s="39"/>
      <c r="J166" s="39"/>
      <c r="K166" s="39"/>
      <c r="L166" s="120">
        <f t="shared" si="84"/>
        <v>0</v>
      </c>
      <c r="M166" s="39"/>
      <c r="N166" s="39"/>
      <c r="O166" s="39"/>
      <c r="P166" s="47">
        <f t="shared" si="69"/>
        <v>0</v>
      </c>
      <c r="Q166" s="47">
        <f t="shared" si="82"/>
        <v>0</v>
      </c>
    </row>
    <row r="167" spans="1:17">
      <c r="A167" s="15"/>
      <c r="B167" s="176"/>
      <c r="C167" s="119"/>
      <c r="D167" s="120">
        <f t="shared" si="57"/>
        <v>0</v>
      </c>
      <c r="E167" s="120">
        <f>SUM(E164:E166)</f>
        <v>0</v>
      </c>
      <c r="F167" s="120">
        <f>SUM(F164:F166)</f>
        <v>0</v>
      </c>
      <c r="G167" s="120">
        <f>SUM(G164:G166)</f>
        <v>0</v>
      </c>
      <c r="H167" s="120">
        <f t="shared" si="83"/>
        <v>0</v>
      </c>
      <c r="I167" s="120">
        <f>SUM(I164:I166)</f>
        <v>0</v>
      </c>
      <c r="J167" s="120">
        <f>SUM(J164:J166)</f>
        <v>0</v>
      </c>
      <c r="K167" s="120">
        <f>SUM(K164:K166)</f>
        <v>0</v>
      </c>
      <c r="L167" s="120">
        <f t="shared" si="84"/>
        <v>0</v>
      </c>
      <c r="M167" s="120">
        <f>SUM(M164:M166)</f>
        <v>0</v>
      </c>
      <c r="N167" s="120">
        <f>SUM(N164:N166)</f>
        <v>0</v>
      </c>
      <c r="O167" s="120">
        <f>SUM(O164:O166)</f>
        <v>0</v>
      </c>
      <c r="P167" s="47">
        <f t="shared" si="69"/>
        <v>0</v>
      </c>
      <c r="Q167" s="47">
        <f t="shared" ref="Q167:Q171" si="85">M167-N167-O167</f>
        <v>0</v>
      </c>
    </row>
    <row r="168" spans="1:17" ht="25.5" customHeight="1">
      <c r="A168" s="456" t="e">
        <f>#REF!</f>
        <v>#REF!</v>
      </c>
      <c r="B168" s="456" t="e">
        <f>#REF!</f>
        <v>#REF!</v>
      </c>
      <c r="C168" s="172" t="e">
        <f>#REF!</f>
        <v>#REF!</v>
      </c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8"/>
      <c r="P168" s="167">
        <f t="shared" si="69"/>
        <v>0</v>
      </c>
      <c r="Q168" s="168">
        <f t="shared" si="85"/>
        <v>0</v>
      </c>
    </row>
    <row r="169" spans="1:17">
      <c r="A169" s="71" t="e">
        <f>#REF!</f>
        <v>#REF!</v>
      </c>
      <c r="B169" s="444" t="e">
        <f>#REF!</f>
        <v>#REF!</v>
      </c>
      <c r="C169" s="71" t="e">
        <f>#REF!</f>
        <v>#REF!</v>
      </c>
      <c r="D169" s="49">
        <f t="shared" si="57"/>
        <v>0</v>
      </c>
      <c r="E169" s="39"/>
      <c r="F169" s="39"/>
      <c r="G169" s="39"/>
      <c r="H169" s="49">
        <f t="shared" ref="H169:H172" si="86">+I169-J169-K169</f>
        <v>0</v>
      </c>
      <c r="I169" s="39"/>
      <c r="J169" s="39"/>
      <c r="K169" s="39"/>
      <c r="L169" s="49">
        <f t="shared" ref="L169:L172" si="87">+M169-N169-O169</f>
        <v>0</v>
      </c>
      <c r="M169" s="39"/>
      <c r="N169" s="39"/>
      <c r="O169" s="39"/>
      <c r="P169" s="47">
        <f t="shared" si="69"/>
        <v>0</v>
      </c>
      <c r="Q169" s="47">
        <f t="shared" si="85"/>
        <v>0</v>
      </c>
    </row>
    <row r="170" spans="1:17">
      <c r="A170" s="71" t="e">
        <f>#REF!</f>
        <v>#REF!</v>
      </c>
      <c r="B170" s="444" t="e">
        <f>#REF!</f>
        <v>#REF!</v>
      </c>
      <c r="C170" s="71" t="e">
        <f>#REF!</f>
        <v>#REF!</v>
      </c>
      <c r="D170" s="49">
        <f t="shared" si="57"/>
        <v>0</v>
      </c>
      <c r="E170" s="39"/>
      <c r="F170" s="39"/>
      <c r="G170" s="39"/>
      <c r="H170" s="49">
        <f t="shared" si="86"/>
        <v>0</v>
      </c>
      <c r="I170" s="39"/>
      <c r="J170" s="39"/>
      <c r="K170" s="39"/>
      <c r="L170" s="49">
        <f t="shared" si="87"/>
        <v>0</v>
      </c>
      <c r="M170" s="39"/>
      <c r="N170" s="39"/>
      <c r="O170" s="39"/>
      <c r="P170" s="47">
        <f t="shared" si="69"/>
        <v>0</v>
      </c>
      <c r="Q170" s="47">
        <f t="shared" si="85"/>
        <v>0</v>
      </c>
    </row>
    <row r="171" spans="1:17">
      <c r="A171" s="71" t="e">
        <f>#REF!</f>
        <v>#REF!</v>
      </c>
      <c r="B171" s="444" t="e">
        <f>#REF!</f>
        <v>#REF!</v>
      </c>
      <c r="C171" s="71" t="e">
        <f>#REF!</f>
        <v>#REF!</v>
      </c>
      <c r="D171" s="49">
        <f t="shared" si="57"/>
        <v>0</v>
      </c>
      <c r="E171" s="39"/>
      <c r="F171" s="39"/>
      <c r="G171" s="39"/>
      <c r="H171" s="49">
        <f t="shared" si="86"/>
        <v>0</v>
      </c>
      <c r="I171" s="39"/>
      <c r="J171" s="39"/>
      <c r="K171" s="39"/>
      <c r="L171" s="49">
        <f t="shared" si="87"/>
        <v>0</v>
      </c>
      <c r="M171" s="39"/>
      <c r="N171" s="39"/>
      <c r="O171" s="39"/>
      <c r="P171" s="47">
        <f t="shared" si="69"/>
        <v>0</v>
      </c>
      <c r="Q171" s="47">
        <f t="shared" si="85"/>
        <v>0</v>
      </c>
    </row>
    <row r="172" spans="1:17">
      <c r="A172" s="553"/>
      <c r="B172" s="554"/>
      <c r="C172" s="555"/>
      <c r="D172" s="49">
        <f t="shared" si="57"/>
        <v>0</v>
      </c>
      <c r="E172" s="49">
        <f>SUM(E169:E171)</f>
        <v>0</v>
      </c>
      <c r="F172" s="49">
        <f>SUM(F169:F171)</f>
        <v>0</v>
      </c>
      <c r="G172" s="49">
        <f>SUM(G169:G171)</f>
        <v>0</v>
      </c>
      <c r="H172" s="49">
        <f t="shared" si="86"/>
        <v>0</v>
      </c>
      <c r="I172" s="49">
        <f>SUM(I169:I171)</f>
        <v>0</v>
      </c>
      <c r="J172" s="49">
        <f>SUM(J169:J171)</f>
        <v>0</v>
      </c>
      <c r="K172" s="49">
        <f>SUM(K169:K171)</f>
        <v>0</v>
      </c>
      <c r="L172" s="49">
        <f t="shared" si="87"/>
        <v>0</v>
      </c>
      <c r="M172" s="49">
        <f>SUM(M169:M171)</f>
        <v>0</v>
      </c>
      <c r="N172" s="49">
        <f>SUM(N169:N171)</f>
        <v>0</v>
      </c>
      <c r="O172" s="49">
        <f>SUM(O169:O171)</f>
        <v>0</v>
      </c>
      <c r="P172" s="47">
        <f t="shared" si="69"/>
        <v>0</v>
      </c>
      <c r="Q172" s="47">
        <f t="shared" ref="Q172:Q176" si="88">M172-N172-O172</f>
        <v>0</v>
      </c>
    </row>
    <row r="173" spans="1:17" ht="24" hidden="1" customHeight="1">
      <c r="A173" s="456" t="e">
        <f>#REF!</f>
        <v>#REF!</v>
      </c>
      <c r="B173" s="456" t="e">
        <f>#REF!</f>
        <v>#REF!</v>
      </c>
      <c r="C173" s="172" t="e">
        <f>#REF!</f>
        <v>#REF!</v>
      </c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8"/>
      <c r="P173" s="167">
        <f t="shared" si="69"/>
        <v>0</v>
      </c>
      <c r="Q173" s="168">
        <f t="shared" si="88"/>
        <v>0</v>
      </c>
    </row>
    <row r="174" spans="1:17" hidden="1">
      <c r="A174" s="116" t="e">
        <f>#REF!</f>
        <v>#REF!</v>
      </c>
      <c r="B174" s="442" t="e">
        <f>#REF!</f>
        <v>#REF!</v>
      </c>
      <c r="C174" s="116" t="e">
        <f>#REF!</f>
        <v>#REF!</v>
      </c>
      <c r="D174" s="120">
        <f t="shared" si="57"/>
        <v>0</v>
      </c>
      <c r="E174" s="122"/>
      <c r="F174" s="122"/>
      <c r="G174" s="122"/>
      <c r="H174" s="120">
        <f t="shared" ref="H174:H177" si="89">+I174-J174-K174</f>
        <v>0</v>
      </c>
      <c r="I174" s="122"/>
      <c r="J174" s="122"/>
      <c r="K174" s="122"/>
      <c r="L174" s="120">
        <f t="shared" ref="L174:L177" si="90">+M174-N174-O174</f>
        <v>0</v>
      </c>
      <c r="M174" s="122"/>
      <c r="N174" s="122"/>
      <c r="O174" s="122"/>
      <c r="P174" s="47">
        <f t="shared" si="69"/>
        <v>0</v>
      </c>
      <c r="Q174" s="47">
        <f t="shared" si="88"/>
        <v>0</v>
      </c>
    </row>
    <row r="175" spans="1:17" hidden="1">
      <c r="A175" s="116" t="e">
        <f>#REF!</f>
        <v>#REF!</v>
      </c>
      <c r="B175" s="442" t="e">
        <f>#REF!</f>
        <v>#REF!</v>
      </c>
      <c r="C175" s="116" t="e">
        <f>#REF!</f>
        <v>#REF!</v>
      </c>
      <c r="D175" s="120">
        <f t="shared" si="57"/>
        <v>0</v>
      </c>
      <c r="E175" s="39"/>
      <c r="F175" s="39"/>
      <c r="G175" s="39"/>
      <c r="H175" s="120">
        <f t="shared" si="89"/>
        <v>0</v>
      </c>
      <c r="I175" s="39"/>
      <c r="J175" s="39"/>
      <c r="K175" s="39"/>
      <c r="L175" s="120">
        <f t="shared" si="90"/>
        <v>0</v>
      </c>
      <c r="M175" s="39"/>
      <c r="N175" s="39"/>
      <c r="O175" s="39"/>
      <c r="P175" s="47">
        <f t="shared" si="69"/>
        <v>0</v>
      </c>
      <c r="Q175" s="47">
        <f t="shared" si="88"/>
        <v>0</v>
      </c>
    </row>
    <row r="176" spans="1:17" hidden="1">
      <c r="A176" s="116" t="e">
        <f>#REF!</f>
        <v>#REF!</v>
      </c>
      <c r="B176" s="442" t="e">
        <f>#REF!</f>
        <v>#REF!</v>
      </c>
      <c r="C176" s="116" t="e">
        <f>#REF!</f>
        <v>#REF!</v>
      </c>
      <c r="D176" s="120">
        <f t="shared" si="57"/>
        <v>0</v>
      </c>
      <c r="E176" s="125"/>
      <c r="F176" s="125"/>
      <c r="G176" s="125"/>
      <c r="H176" s="120">
        <f t="shared" si="89"/>
        <v>0</v>
      </c>
      <c r="I176" s="125"/>
      <c r="J176" s="125"/>
      <c r="K176" s="125"/>
      <c r="L176" s="120">
        <f t="shared" si="90"/>
        <v>0</v>
      </c>
      <c r="M176" s="125"/>
      <c r="N176" s="125"/>
      <c r="O176" s="125"/>
      <c r="P176" s="47">
        <f t="shared" si="69"/>
        <v>0</v>
      </c>
      <c r="Q176" s="47">
        <f t="shared" si="88"/>
        <v>0</v>
      </c>
    </row>
    <row r="177" spans="1:17" hidden="1">
      <c r="A177" s="15"/>
      <c r="B177" s="178"/>
      <c r="C177" s="16"/>
      <c r="D177" s="49">
        <f t="shared" si="57"/>
        <v>0</v>
      </c>
      <c r="E177" s="49">
        <f>SUM(E174:E176)</f>
        <v>0</v>
      </c>
      <c r="F177" s="49">
        <f>SUM(F174:F176)</f>
        <v>0</v>
      </c>
      <c r="G177" s="49">
        <f>SUM(G174:G176)</f>
        <v>0</v>
      </c>
      <c r="H177" s="49">
        <f t="shared" si="89"/>
        <v>0</v>
      </c>
      <c r="I177" s="49">
        <f>SUM(I174:I176)</f>
        <v>0</v>
      </c>
      <c r="J177" s="49">
        <f>SUM(J174:J176)</f>
        <v>0</v>
      </c>
      <c r="K177" s="49">
        <f>SUM(K174:K176)</f>
        <v>0</v>
      </c>
      <c r="L177" s="49">
        <f t="shared" si="90"/>
        <v>0</v>
      </c>
      <c r="M177" s="49">
        <f>SUM(M174:M176)</f>
        <v>0</v>
      </c>
      <c r="N177" s="49">
        <f>SUM(N174:N176)</f>
        <v>0</v>
      </c>
      <c r="O177" s="49">
        <f>SUM(O174:O176)</f>
        <v>0</v>
      </c>
      <c r="P177" s="47">
        <f t="shared" si="69"/>
        <v>0</v>
      </c>
      <c r="Q177" s="47">
        <f t="shared" ref="Q177" si="91">M177-N177-O177</f>
        <v>0</v>
      </c>
    </row>
    <row r="178" spans="1:17">
      <c r="E178" s="47"/>
      <c r="F178" s="47"/>
      <c r="G178" s="47"/>
      <c r="H178" s="53"/>
      <c r="L178" s="53"/>
    </row>
    <row r="179" spans="1:17">
      <c r="A179" s="553" t="e">
        <f>#REF!</f>
        <v>#REF!</v>
      </c>
      <c r="B179" s="554"/>
      <c r="C179" s="555"/>
      <c r="D179" s="49">
        <f t="shared" si="57"/>
        <v>143720</v>
      </c>
      <c r="E179" s="49">
        <f t="shared" ref="E179:F179" si="92">E16+E23+E29+E34+E39+E48+E56+E62+E68+E74+E79+E84+E89+E95+E100+E105+E110+E116+E122+E128+E135+E141+E146+E152+E157+E162+E167+E172+E177</f>
        <v>325894</v>
      </c>
      <c r="F179" s="49">
        <f t="shared" si="92"/>
        <v>0</v>
      </c>
      <c r="G179" s="49">
        <f>G16+G23+G29+G34+G39+G48+G56+G62+G68+G74+G79+G84+G89+G95+G100+G105+G110+G116+G122+G128+G135+G141+G146+G152+G157+G162+G167+G172+G177</f>
        <v>182174</v>
      </c>
      <c r="H179" s="49">
        <f t="shared" ref="H179" si="93">+I179-J179-K179</f>
        <v>222057</v>
      </c>
      <c r="I179" s="49">
        <f t="shared" ref="I179:J179" si="94">I16+I23+I29+I34+I39+I48+I56+I62+I68+I74+I79+I84+I89+I95+I100+I105+I110+I116+I122+I128+I135+I141+I146+I152+I157+I162+I167+I172+I177</f>
        <v>300729</v>
      </c>
      <c r="J179" s="49">
        <f t="shared" si="94"/>
        <v>0</v>
      </c>
      <c r="K179" s="49">
        <f>K16+K23+K29+K34+K39+K48+K56+K62+K68+K74+K79+K84+K89+K95+K100+K105+K110+K116+K122+K128+K135+K141+K146+K152+K157+K162+K167+K172+K177</f>
        <v>78672</v>
      </c>
      <c r="L179" s="49">
        <f t="shared" ref="L179" si="95">+M179-N179-O179</f>
        <v>0</v>
      </c>
      <c r="M179" s="49">
        <f t="shared" ref="M179:N179" si="96">M16+M23+M29+M34+M39+M48+M56+M62+M68+M74+M79+M84+M89+M95+M100+M105+M110+M116+M122+M128+M135+M141+M146+M152+M157+M162+M167+M172+M177</f>
        <v>377553</v>
      </c>
      <c r="N179" s="49">
        <f t="shared" si="96"/>
        <v>139981</v>
      </c>
      <c r="O179" s="49">
        <f>O16+O23+O29+O34+O39+O48+O56+O62+O68+O74+O79+O84+O89+O95+O100+O105+O110+O116+O122+O128+O135+O141+O146+O152+O157+O162+O167+O172+O177</f>
        <v>237572</v>
      </c>
    </row>
    <row r="180" spans="1:17">
      <c r="A180" s="341" t="e">
        <f>#REF!</f>
        <v>#REF!</v>
      </c>
      <c r="B180" s="16"/>
      <c r="C180" s="16"/>
      <c r="D180" s="468"/>
      <c r="E180" s="469"/>
      <c r="G180" s="49">
        <f>'(C2) Burimet viti kaluar'!D87+'(C2) Burimet viti kaluar'!D90+'(C2) Burimet viti kaluar'!D96</f>
        <v>182174</v>
      </c>
      <c r="K180" s="49">
        <f>'(C2) Burimet viti kaluar'!E87+'(C2) Burimet viti kaluar'!E90+'(C2) Burimet viti kaluar'!E96</f>
        <v>78672</v>
      </c>
      <c r="L180" s="53"/>
      <c r="O180" s="49">
        <f>'(C2) Burimet viti kaluar'!F87+'(C2) Burimet viti kaluar'!F90+'(C2) Burimet viti kaluar'!F96</f>
        <v>237572</v>
      </c>
    </row>
    <row r="181" spans="1:17">
      <c r="A181" s="72"/>
      <c r="G181" s="257" t="str">
        <f>IF(G179&lt;&gt;G180,"STOPP!","OK!")</f>
        <v>OK!</v>
      </c>
      <c r="K181" s="257" t="str">
        <f>IF(K179&lt;&gt;K180,"STOPP!","OK!")</f>
        <v>OK!</v>
      </c>
      <c r="L181" s="53"/>
      <c r="O181" s="257" t="str">
        <f>IF(O179&lt;&gt;O180,"STOPP!","OK!")</f>
        <v>OK!</v>
      </c>
    </row>
    <row r="182" spans="1:17">
      <c r="L182" s="53"/>
    </row>
    <row r="183" spans="1:17">
      <c r="L183" s="53"/>
    </row>
    <row r="184" spans="1:17">
      <c r="L184" s="53"/>
    </row>
    <row r="185" spans="1:17">
      <c r="L185" s="53"/>
    </row>
    <row r="186" spans="1:17">
      <c r="L186" s="53"/>
    </row>
    <row r="187" spans="1:17">
      <c r="L187" s="53"/>
    </row>
    <row r="188" spans="1:17">
      <c r="L188" s="53"/>
    </row>
    <row r="189" spans="1:17">
      <c r="L189" s="53"/>
    </row>
    <row r="190" spans="1:17">
      <c r="L190" s="53"/>
    </row>
    <row r="191" spans="1:17">
      <c r="L191" s="53"/>
    </row>
    <row r="192" spans="1:17">
      <c r="L192" s="53"/>
    </row>
    <row r="193" spans="12:12">
      <c r="L193" s="53"/>
    </row>
    <row r="194" spans="12:12">
      <c r="L194" s="53"/>
    </row>
    <row r="195" spans="12:12">
      <c r="L195" s="53"/>
    </row>
    <row r="196" spans="12:12">
      <c r="L196" s="53"/>
    </row>
  </sheetData>
  <sheetProtection algorithmName="SHA-512" hashValue="EED6CJtDpibXfgKH59QZcXb4OucVG4g2Ca8jwX0TVJFG+LhIuahMSyIgmI5vy3y3G08TORY0m5ozM1hNG0F0SQ==" saltValue="IjiovOfHf1BweJKkC2GvoQ==" spinCount="100000" sheet="1" objects="1" scenarios="1" selectLockedCells="1"/>
  <mergeCells count="10">
    <mergeCell ref="A179:C179"/>
    <mergeCell ref="A172:C172"/>
    <mergeCell ref="A1:O1"/>
    <mergeCell ref="A3:O3"/>
    <mergeCell ref="L5:O5"/>
    <mergeCell ref="L6:O6"/>
    <mergeCell ref="D5:G5"/>
    <mergeCell ref="D6:G6"/>
    <mergeCell ref="H5:K5"/>
    <mergeCell ref="H6:K6"/>
  </mergeCells>
  <printOptions gridLines="1"/>
  <pageMargins left="0.78740157480314965" right="0.70866141732283472" top="0.98425196850393704" bottom="0.78740157480314965" header="0.43307086614173229" footer="0.31496062992125984"/>
  <pageSetup paperSize="9" scale="69" fitToHeight="0" orientation="landscape" r:id="rId1"/>
  <headerFooter>
    <oddHeader>&amp;LPROGRAMI BUXHETOR AFATMESËM&amp;C&amp;8 28 Shkurt 2019&amp;R&amp;A</oddHeader>
    <oddFooter>&amp;L&amp;8Copyright for Albania: Ministry of Finance and Economy / Local Finance Directory&amp;R1</oddFooter>
  </headerFooter>
  <rowBreaks count="6" manualBreakCount="6">
    <brk id="39" max="16383" man="1"/>
    <brk id="68" max="16383" man="1"/>
    <brk id="89" max="16383" man="1"/>
    <brk id="116" max="16383" man="1"/>
    <brk id="146" max="16383" man="1"/>
    <brk id="1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1">
    <tabColor theme="9"/>
    <pageSetUpPr fitToPage="1"/>
  </sheetPr>
  <dimension ref="A1:H181"/>
  <sheetViews>
    <sheetView showGridLines="0" topLeftCell="A74" zoomScaleNormal="100" workbookViewId="0">
      <selection activeCell="F101" sqref="F101"/>
    </sheetView>
  </sheetViews>
  <sheetFormatPr defaultColWidth="4.140625" defaultRowHeight="12.75"/>
  <cols>
    <col min="1" max="1" width="20.28515625" style="47" customWidth="1"/>
    <col min="2" max="2" width="9.140625" style="179" customWidth="1"/>
    <col min="3" max="3" width="65.140625" style="46" customWidth="1"/>
    <col min="4" max="5" width="11.7109375" style="46" customWidth="1"/>
    <col min="6" max="6" width="11.7109375" style="47" customWidth="1"/>
    <col min="7" max="7" width="11.5703125" style="47" hidden="1" customWidth="1"/>
    <col min="8" max="8" width="0.28515625" style="47" hidden="1" customWidth="1"/>
    <col min="9" max="187" width="11.5703125" style="47" customWidth="1"/>
    <col min="188" max="188" width="3.85546875" style="47" customWidth="1"/>
    <col min="189" max="189" width="22" style="47" customWidth="1"/>
    <col min="190" max="192" width="4.140625" style="47" customWidth="1"/>
    <col min="193" max="193" width="5.85546875" style="47" customWidth="1"/>
    <col min="194" max="194" width="4.140625" style="47" customWidth="1"/>
    <col min="195" max="195" width="0.85546875" style="47" customWidth="1"/>
    <col min="196" max="196" width="5.85546875" style="47" customWidth="1"/>
    <col min="197" max="197" width="4.140625" style="47" customWidth="1"/>
    <col min="198" max="198" width="0.85546875" style="47" customWidth="1"/>
    <col min="199" max="199" width="5.85546875" style="47" customWidth="1"/>
    <col min="200" max="200" width="4.140625" style="47" customWidth="1"/>
    <col min="201" max="201" width="0.85546875" style="47" customWidth="1"/>
    <col min="202" max="202" width="5.85546875" style="47" customWidth="1"/>
    <col min="203" max="16384" width="4.140625" style="47"/>
  </cols>
  <sheetData>
    <row r="1" spans="1:8" s="114" customFormat="1">
      <c r="A1" s="556" t="e">
        <f>#REF!</f>
        <v>#REF!</v>
      </c>
      <c r="B1" s="557"/>
      <c r="C1" s="557"/>
      <c r="D1" s="557"/>
      <c r="E1" s="557"/>
      <c r="F1" s="558"/>
    </row>
    <row r="3" spans="1:8" ht="21">
      <c r="A3" s="559" t="e">
        <f>#REF!</f>
        <v>#REF!</v>
      </c>
      <c r="B3" s="560"/>
      <c r="C3" s="560"/>
      <c r="D3" s="560"/>
      <c r="E3" s="560"/>
      <c r="F3" s="561"/>
    </row>
    <row r="4" spans="1:8" s="60" customFormat="1">
      <c r="A4" s="48"/>
      <c r="B4" s="169"/>
    </row>
    <row r="5" spans="1:8" ht="15" customHeight="1">
      <c r="B5" s="170"/>
      <c r="C5" s="47"/>
      <c r="D5" s="298">
        <f>'(B1)Informacion i përgjithshëm '!B5</f>
        <v>2018</v>
      </c>
      <c r="E5" s="298">
        <f>'(B1)Informacion i përgjithshëm '!B6</f>
        <v>2019</v>
      </c>
      <c r="F5" s="297">
        <f>'(B1)Informacion i përgjithshëm '!B7</f>
        <v>2020</v>
      </c>
    </row>
    <row r="6" spans="1:8" s="148" customFormat="1" ht="44.25" customHeight="1" thickBot="1">
      <c r="B6" s="296"/>
      <c r="D6" s="156" t="e">
        <f>#REF!</f>
        <v>#REF!</v>
      </c>
      <c r="E6" s="156" t="e">
        <f>D6</f>
        <v>#REF!</v>
      </c>
      <c r="F6" s="156" t="e">
        <f>E6</f>
        <v>#REF!</v>
      </c>
    </row>
    <row r="7" spans="1:8" s="154" customFormat="1" ht="19.5" thickBot="1">
      <c r="A7" s="472" t="e">
        <f>#REF!</f>
        <v>#REF!</v>
      </c>
      <c r="B7" s="235"/>
      <c r="C7" s="235"/>
      <c r="D7" s="235"/>
      <c r="E7" s="235"/>
      <c r="F7" s="473"/>
    </row>
    <row r="8" spans="1:8" ht="18.75">
      <c r="A8" s="460" t="e">
        <f>#REF!</f>
        <v>#REF!</v>
      </c>
      <c r="B8" s="460" t="e">
        <f>#REF!</f>
        <v>#REF!</v>
      </c>
      <c r="C8" s="236" t="e">
        <f>#REF!</f>
        <v>#REF!</v>
      </c>
      <c r="D8" s="237"/>
      <c r="E8" s="237"/>
      <c r="F8" s="474"/>
      <c r="G8" s="167"/>
      <c r="H8" s="168"/>
    </row>
    <row r="9" spans="1:8">
      <c r="A9" s="71" t="e">
        <f>#REF!</f>
        <v>#REF!</v>
      </c>
      <c r="B9" s="444" t="e">
        <f>#REF!</f>
        <v>#REF!</v>
      </c>
      <c r="C9" s="71" t="e">
        <f>#REF!</f>
        <v>#REF!</v>
      </c>
      <c r="D9" s="344">
        <v>63988</v>
      </c>
      <c r="E9" s="39">
        <v>52282</v>
      </c>
      <c r="F9" s="39">
        <v>2327</v>
      </c>
      <c r="G9" s="47" t="e">
        <f>E9-#REF!-#REF!</f>
        <v>#REF!</v>
      </c>
      <c r="H9" s="47" t="e">
        <f>F9-#REF!-#REF!</f>
        <v>#REF!</v>
      </c>
    </row>
    <row r="10" spans="1:8">
      <c r="A10" s="71" t="e">
        <f>#REF!</f>
        <v>#REF!</v>
      </c>
      <c r="B10" s="444" t="e">
        <f>#REF!</f>
        <v>#REF!</v>
      </c>
      <c r="C10" s="71" t="e">
        <f>#REF!</f>
        <v>#REF!</v>
      </c>
      <c r="D10" s="39"/>
      <c r="E10" s="39"/>
      <c r="F10" s="39"/>
      <c r="G10" s="47" t="e">
        <f>E10-#REF!-#REF!</f>
        <v>#REF!</v>
      </c>
      <c r="H10" s="47" t="e">
        <f>F10-#REF!-#REF!</f>
        <v>#REF!</v>
      </c>
    </row>
    <row r="11" spans="1:8" hidden="1">
      <c r="A11" s="71" t="e">
        <f>#REF!</f>
        <v>#REF!</v>
      </c>
      <c r="B11" s="444" t="e">
        <f>#REF!</f>
        <v>#REF!</v>
      </c>
      <c r="C11" s="71" t="e">
        <f>#REF!</f>
        <v>#REF!</v>
      </c>
      <c r="D11" s="39"/>
      <c r="E11" s="39"/>
      <c r="F11" s="39"/>
      <c r="G11" s="47" t="e">
        <f>E11-#REF!-#REF!</f>
        <v>#REF!</v>
      </c>
      <c r="H11" s="47" t="e">
        <f>F11-#REF!-#REF!</f>
        <v>#REF!</v>
      </c>
    </row>
    <row r="12" spans="1:8">
      <c r="A12" s="71" t="e">
        <f>#REF!</f>
        <v>#REF!</v>
      </c>
      <c r="B12" s="444" t="e">
        <f>#REF!</f>
        <v>#REF!</v>
      </c>
      <c r="C12" s="71" t="e">
        <f>#REF!</f>
        <v>#REF!</v>
      </c>
      <c r="D12" s="39"/>
      <c r="E12" s="39"/>
      <c r="F12" s="39"/>
    </row>
    <row r="13" spans="1:8">
      <c r="A13" s="71" t="e">
        <f>#REF!</f>
        <v>#REF!</v>
      </c>
      <c r="B13" s="442" t="e">
        <f>#REF!</f>
        <v>#REF!</v>
      </c>
      <c r="C13" s="71" t="e">
        <f>#REF!</f>
        <v>#REF!</v>
      </c>
      <c r="D13" s="39"/>
      <c r="E13" s="39"/>
      <c r="F13" s="39"/>
    </row>
    <row r="14" spans="1:8">
      <c r="A14" s="71" t="e">
        <f>#REF!</f>
        <v>#REF!</v>
      </c>
      <c r="B14" s="442" t="e">
        <f>#REF!</f>
        <v>#REF!</v>
      </c>
      <c r="C14" s="71" t="e">
        <f>#REF!</f>
        <v>#REF!</v>
      </c>
      <c r="D14" s="39"/>
      <c r="E14" s="39"/>
      <c r="F14" s="39"/>
    </row>
    <row r="15" spans="1:8">
      <c r="A15" s="135"/>
      <c r="B15" s="177"/>
      <c r="C15" s="135"/>
      <c r="D15" s="49">
        <f>SUM(D9:D14)</f>
        <v>63988</v>
      </c>
      <c r="E15" s="49">
        <f t="shared" ref="E15:F15" si="0">SUM(E9:E14)</f>
        <v>52282</v>
      </c>
      <c r="F15" s="49">
        <f t="shared" si="0"/>
        <v>2327</v>
      </c>
      <c r="G15" s="47" t="e">
        <f>E15-#REF!-#REF!</f>
        <v>#REF!</v>
      </c>
      <c r="H15" s="47" t="e">
        <f>F15-#REF!-#REF!</f>
        <v>#REF!</v>
      </c>
    </row>
    <row r="16" spans="1:8" ht="18.75">
      <c r="A16" s="456" t="e">
        <f>#REF!</f>
        <v>#REF!</v>
      </c>
      <c r="B16" s="456" t="e">
        <f>#REF!</f>
        <v>#REF!</v>
      </c>
      <c r="C16" s="172" t="e">
        <f>#REF!</f>
        <v>#REF!</v>
      </c>
      <c r="D16" s="167"/>
      <c r="E16" s="167"/>
      <c r="F16" s="168"/>
      <c r="G16" s="167" t="e">
        <f>E16-#REF!-#REF!</f>
        <v>#REF!</v>
      </c>
      <c r="H16" s="168" t="e">
        <f>F16-#REF!-#REF!</f>
        <v>#REF!</v>
      </c>
    </row>
    <row r="17" spans="1:8" hidden="1">
      <c r="A17" s="116" t="e">
        <f>#REF!</f>
        <v>#REF!</v>
      </c>
      <c r="B17" s="442" t="e">
        <f>#REF!</f>
        <v>#REF!</v>
      </c>
      <c r="C17" s="116" t="e">
        <f>#REF!</f>
        <v>#REF!</v>
      </c>
      <c r="D17" s="122"/>
      <c r="E17" s="124"/>
      <c r="F17" s="122"/>
      <c r="G17" s="47" t="e">
        <f>E17-#REF!-#REF!</f>
        <v>#REF!</v>
      </c>
      <c r="H17" s="47" t="e">
        <f>F17-#REF!-#REF!</f>
        <v>#REF!</v>
      </c>
    </row>
    <row r="18" spans="1:8" hidden="1">
      <c r="A18" s="116" t="e">
        <f>#REF!</f>
        <v>#REF!</v>
      </c>
      <c r="B18" s="442" t="e">
        <f>#REF!</f>
        <v>#REF!</v>
      </c>
      <c r="C18" s="116" t="e">
        <f>#REF!</f>
        <v>#REF!</v>
      </c>
      <c r="D18" s="39"/>
      <c r="E18" s="40"/>
      <c r="F18" s="39"/>
      <c r="G18" s="47" t="e">
        <f>E18-#REF!-#REF!</f>
        <v>#REF!</v>
      </c>
      <c r="H18" s="47" t="e">
        <f>F18-#REF!-#REF!</f>
        <v>#REF!</v>
      </c>
    </row>
    <row r="19" spans="1:8" hidden="1">
      <c r="A19" s="116" t="e">
        <f>#REF!</f>
        <v>#REF!</v>
      </c>
      <c r="B19" s="442" t="e">
        <f>#REF!</f>
        <v>#REF!</v>
      </c>
      <c r="C19" s="116" t="e">
        <f>#REF!</f>
        <v>#REF!</v>
      </c>
      <c r="D19" s="39"/>
      <c r="E19" s="40"/>
      <c r="F19" s="39"/>
      <c r="G19" s="47" t="e">
        <f>E19-#REF!-#REF!</f>
        <v>#REF!</v>
      </c>
      <c r="H19" s="47" t="e">
        <f>F19-#REF!-#REF!</f>
        <v>#REF!</v>
      </c>
    </row>
    <row r="20" spans="1:8">
      <c r="A20" s="116" t="e">
        <f>#REF!</f>
        <v>#REF!</v>
      </c>
      <c r="B20" s="442" t="e">
        <f>#REF!</f>
        <v>#REF!</v>
      </c>
      <c r="C20" s="116" t="e">
        <f>#REF!</f>
        <v>#REF!</v>
      </c>
      <c r="D20" s="125"/>
      <c r="E20" s="126"/>
      <c r="F20" s="125"/>
    </row>
    <row r="21" spans="1:8">
      <c r="A21" s="116" t="e">
        <f>#REF!</f>
        <v>#REF!</v>
      </c>
      <c r="B21" s="442" t="e">
        <f>#REF!</f>
        <v>#REF!</v>
      </c>
      <c r="C21" s="116" t="e">
        <f>#REF!</f>
        <v>#REF!</v>
      </c>
      <c r="D21" s="125"/>
      <c r="E21" s="126"/>
      <c r="F21" s="125"/>
    </row>
    <row r="22" spans="1:8" ht="13.5" thickBot="1">
      <c r="A22" s="15"/>
      <c r="B22" s="176"/>
      <c r="C22" s="119"/>
      <c r="D22" s="120">
        <f>SUM(D17:D21)</f>
        <v>0</v>
      </c>
      <c r="E22" s="120">
        <f>SUM(E17:E21)</f>
        <v>0</v>
      </c>
      <c r="F22" s="120">
        <f>SUM(F17:F21)</f>
        <v>0</v>
      </c>
      <c r="G22" s="47" t="e">
        <f>E22-#REF!-#REF!</f>
        <v>#REF!</v>
      </c>
      <c r="H22" s="47" t="e">
        <f>F22-#REF!-#REF!</f>
        <v>#REF!</v>
      </c>
    </row>
    <row r="23" spans="1:8" s="154" customFormat="1" ht="19.5" thickBot="1">
      <c r="A23" s="472" t="e">
        <f>#REF!</f>
        <v>#REF!</v>
      </c>
      <c r="B23" s="235"/>
      <c r="C23" s="235"/>
      <c r="D23" s="235"/>
      <c r="E23" s="235"/>
      <c r="F23" s="473"/>
    </row>
    <row r="24" spans="1:8" ht="18.75">
      <c r="A24" s="456" t="e">
        <f>#REF!</f>
        <v>#REF!</v>
      </c>
      <c r="B24" s="456" t="e">
        <f>#REF!</f>
        <v>#REF!</v>
      </c>
      <c r="C24" s="172" t="e">
        <f>#REF!</f>
        <v>#REF!</v>
      </c>
      <c r="D24" s="167"/>
      <c r="E24" s="167"/>
      <c r="F24" s="168"/>
      <c r="G24" s="167" t="e">
        <f>E24-#REF!-#REF!</f>
        <v>#REF!</v>
      </c>
      <c r="H24" s="168" t="e">
        <f>F24-#REF!-#REF!</f>
        <v>#REF!</v>
      </c>
    </row>
    <row r="25" spans="1:8">
      <c r="A25" s="116" t="e">
        <f>#REF!</f>
        <v>#REF!</v>
      </c>
      <c r="B25" s="442" t="e">
        <f>#REF!</f>
        <v>#REF!</v>
      </c>
      <c r="C25" s="116" t="e">
        <f>#REF!</f>
        <v>#REF!</v>
      </c>
      <c r="D25" s="39"/>
      <c r="E25" s="40"/>
      <c r="F25" s="39"/>
      <c r="G25" s="47" t="e">
        <f>E25-#REF!-#REF!</f>
        <v>#REF!</v>
      </c>
      <c r="H25" s="47" t="e">
        <f>F25-#REF!-#REF!</f>
        <v>#REF!</v>
      </c>
    </row>
    <row r="26" spans="1:8">
      <c r="A26" s="116" t="e">
        <f>#REF!</f>
        <v>#REF!</v>
      </c>
      <c r="B26" s="442" t="e">
        <f>#REF!</f>
        <v>#REF!</v>
      </c>
      <c r="C26" s="116" t="e">
        <f>#REF!</f>
        <v>#REF!</v>
      </c>
      <c r="D26" s="125"/>
      <c r="E26" s="126"/>
      <c r="F26" s="125"/>
      <c r="G26" s="47" t="e">
        <f>E26-#REF!-#REF!</f>
        <v>#REF!</v>
      </c>
      <c r="H26" s="47" t="e">
        <f>F26-#REF!-#REF!</f>
        <v>#REF!</v>
      </c>
    </row>
    <row r="27" spans="1:8">
      <c r="A27" s="116" t="e">
        <f>#REF!</f>
        <v>#REF!</v>
      </c>
      <c r="B27" s="442" t="e">
        <f>#REF!</f>
        <v>#REF!</v>
      </c>
      <c r="C27" s="116" t="e">
        <f>#REF!</f>
        <v>#REF!</v>
      </c>
      <c r="D27" s="125"/>
      <c r="E27" s="126"/>
      <c r="F27" s="125"/>
      <c r="G27" s="47" t="e">
        <f>E27-#REF!-#REF!</f>
        <v>#REF!</v>
      </c>
      <c r="H27" s="47" t="e">
        <f>F27-#REF!-#REF!</f>
        <v>#REF!</v>
      </c>
    </row>
    <row r="28" spans="1:8">
      <c r="A28" s="15"/>
      <c r="B28" s="176"/>
      <c r="C28" s="119"/>
      <c r="D28" s="120">
        <f>SUM(D25:D27)</f>
        <v>0</v>
      </c>
      <c r="E28" s="120">
        <f t="shared" ref="E28" si="1">SUM(E25:E27)</f>
        <v>0</v>
      </c>
      <c r="F28" s="120">
        <f>SUM(F25:F27)</f>
        <v>0</v>
      </c>
      <c r="G28" s="47" t="e">
        <f>E28-#REF!-#REF!</f>
        <v>#REF!</v>
      </c>
      <c r="H28" s="47" t="e">
        <f>F28-#REF!-#REF!</f>
        <v>#REF!</v>
      </c>
    </row>
    <row r="29" spans="1:8" ht="18.75">
      <c r="A29" s="456" t="e">
        <f>#REF!</f>
        <v>#REF!</v>
      </c>
      <c r="B29" s="456" t="e">
        <f>#REF!</f>
        <v>#REF!</v>
      </c>
      <c r="C29" s="172" t="e">
        <f>#REF!</f>
        <v>#REF!</v>
      </c>
      <c r="D29" s="167"/>
      <c r="E29" s="167"/>
      <c r="F29" s="168"/>
      <c r="G29" s="167" t="e">
        <f>E29-#REF!-#REF!</f>
        <v>#REF!</v>
      </c>
      <c r="H29" s="168" t="e">
        <f>F29-#REF!-#REF!</f>
        <v>#REF!</v>
      </c>
    </row>
    <row r="30" spans="1:8">
      <c r="A30" s="116" t="e">
        <f>#REF!</f>
        <v>#REF!</v>
      </c>
      <c r="B30" s="442" t="e">
        <f>#REF!</f>
        <v>#REF!</v>
      </c>
      <c r="C30" s="116" t="e">
        <f>#REF!</f>
        <v>#REF!</v>
      </c>
      <c r="D30" s="39">
        <v>120</v>
      </c>
      <c r="E30" s="40"/>
      <c r="F30" s="39"/>
      <c r="G30" s="47" t="e">
        <f>E30-#REF!-#REF!</f>
        <v>#REF!</v>
      </c>
      <c r="H30" s="47" t="e">
        <f>F30-#REF!-#REF!</f>
        <v>#REF!</v>
      </c>
    </row>
    <row r="31" spans="1:8">
      <c r="A31" s="116" t="e">
        <f>#REF!</f>
        <v>#REF!</v>
      </c>
      <c r="B31" s="442" t="e">
        <f>#REF!</f>
        <v>#REF!</v>
      </c>
      <c r="C31" s="116" t="e">
        <f>#REF!</f>
        <v>#REF!</v>
      </c>
      <c r="D31" s="125"/>
      <c r="E31" s="126"/>
      <c r="F31" s="125"/>
      <c r="G31" s="47" t="e">
        <f>E31-#REF!-#REF!</f>
        <v>#REF!</v>
      </c>
      <c r="H31" s="47" t="e">
        <f>F31-#REF!-#REF!</f>
        <v>#REF!</v>
      </c>
    </row>
    <row r="32" spans="1:8">
      <c r="A32" s="116" t="e">
        <f>#REF!</f>
        <v>#REF!</v>
      </c>
      <c r="B32" s="442" t="e">
        <f>#REF!</f>
        <v>#REF!</v>
      </c>
      <c r="C32" s="116" t="e">
        <f>#REF!</f>
        <v>#REF!</v>
      </c>
      <c r="D32" s="125"/>
      <c r="E32" s="126"/>
      <c r="F32" s="125"/>
      <c r="G32" s="47" t="e">
        <f>E32-#REF!-#REF!</f>
        <v>#REF!</v>
      </c>
      <c r="H32" s="47" t="e">
        <f>F32-#REF!-#REF!</f>
        <v>#REF!</v>
      </c>
    </row>
    <row r="33" spans="1:8">
      <c r="A33" s="15"/>
      <c r="B33" s="176"/>
      <c r="C33" s="119"/>
      <c r="D33" s="120">
        <f>SUM(D30:D32)</f>
        <v>120</v>
      </c>
      <c r="E33" s="120">
        <f t="shared" ref="E33" si="2">SUM(E30:E32)</f>
        <v>0</v>
      </c>
      <c r="F33" s="120">
        <f>SUM(F30:F32)</f>
        <v>0</v>
      </c>
      <c r="G33" s="47" t="e">
        <f>E33-#REF!-#REF!</f>
        <v>#REF!</v>
      </c>
      <c r="H33" s="47" t="e">
        <f>F33-#REF!-#REF!</f>
        <v>#REF!</v>
      </c>
    </row>
    <row r="34" spans="1:8" ht="18.75">
      <c r="A34" s="456" t="e">
        <f>#REF!</f>
        <v>#REF!</v>
      </c>
      <c r="B34" s="456" t="e">
        <f>#REF!</f>
        <v>#REF!</v>
      </c>
      <c r="C34" s="172" t="e">
        <f>#REF!</f>
        <v>#REF!</v>
      </c>
      <c r="D34" s="167"/>
      <c r="E34" s="167"/>
      <c r="F34" s="168"/>
      <c r="G34" s="167" t="e">
        <f>E34-#REF!-#REF!</f>
        <v>#REF!</v>
      </c>
      <c r="H34" s="168" t="e">
        <f>F34-#REF!-#REF!</f>
        <v>#REF!</v>
      </c>
    </row>
    <row r="35" spans="1:8">
      <c r="A35" s="116" t="e">
        <f>#REF!</f>
        <v>#REF!</v>
      </c>
      <c r="B35" s="443" t="e">
        <f>#REF!</f>
        <v>#REF!</v>
      </c>
      <c r="C35" s="116" t="e">
        <f>#REF!</f>
        <v>#REF!</v>
      </c>
      <c r="D35" s="122"/>
      <c r="E35" s="122"/>
      <c r="F35" s="122"/>
      <c r="G35" s="47" t="e">
        <f>E35-#REF!-#REF!</f>
        <v>#REF!</v>
      </c>
      <c r="H35" s="47" t="e">
        <f>F35-#REF!-#REF!</f>
        <v>#REF!</v>
      </c>
    </row>
    <row r="36" spans="1:8" hidden="1">
      <c r="A36" s="116" t="e">
        <f>#REF!</f>
        <v>#REF!</v>
      </c>
      <c r="B36" s="442" t="e">
        <f>#REF!</f>
        <v>#REF!</v>
      </c>
      <c r="C36" s="116" t="e">
        <f>#REF!</f>
        <v>#REF!</v>
      </c>
      <c r="D36" s="39"/>
      <c r="E36" s="39"/>
      <c r="F36" s="39"/>
      <c r="G36" s="47" t="e">
        <f>E36-#REF!-#REF!</f>
        <v>#REF!</v>
      </c>
      <c r="H36" s="47" t="e">
        <f>F36-#REF!-#REF!</f>
        <v>#REF!</v>
      </c>
    </row>
    <row r="37" spans="1:8">
      <c r="A37" s="116" t="e">
        <f>#REF!</f>
        <v>#REF!</v>
      </c>
      <c r="B37" s="442" t="e">
        <f>#REF!</f>
        <v>#REF!</v>
      </c>
      <c r="C37" s="116" t="e">
        <f>#REF!</f>
        <v>#REF!</v>
      </c>
      <c r="D37" s="39"/>
      <c r="E37" s="39"/>
      <c r="F37" s="39"/>
      <c r="G37" s="47" t="e">
        <f>E37-#REF!-#REF!</f>
        <v>#REF!</v>
      </c>
      <c r="H37" s="47" t="e">
        <f>F37-#REF!-#REF!</f>
        <v>#REF!</v>
      </c>
    </row>
    <row r="38" spans="1:8" ht="13.5" thickBot="1">
      <c r="A38" s="15"/>
      <c r="B38" s="176"/>
      <c r="C38" s="119"/>
      <c r="D38" s="120">
        <f>SUM(D35:D37)</f>
        <v>0</v>
      </c>
      <c r="E38" s="120">
        <f>SUM(E35:E37)</f>
        <v>0</v>
      </c>
      <c r="F38" s="120">
        <f>SUM(F35:F37)</f>
        <v>0</v>
      </c>
      <c r="G38" s="47" t="e">
        <f>E38-#REF!-#REF!</f>
        <v>#REF!</v>
      </c>
      <c r="H38" s="47" t="e">
        <f>F38-#REF!-#REF!</f>
        <v>#REF!</v>
      </c>
    </row>
    <row r="39" spans="1:8" s="154" customFormat="1" ht="19.5" thickBot="1">
      <c r="A39" s="472" t="e">
        <f>#REF!</f>
        <v>#REF!</v>
      </c>
      <c r="B39" s="235"/>
      <c r="C39" s="235"/>
      <c r="D39" s="235"/>
      <c r="E39" s="235"/>
      <c r="F39" s="473"/>
    </row>
    <row r="40" spans="1:8" ht="18.75">
      <c r="A40" s="456" t="e">
        <f>#REF!</f>
        <v>#REF!</v>
      </c>
      <c r="B40" s="456" t="e">
        <f>#REF!</f>
        <v>#REF!</v>
      </c>
      <c r="C40" s="172" t="e">
        <f>#REF!</f>
        <v>#REF!</v>
      </c>
      <c r="D40" s="167"/>
      <c r="E40" s="167"/>
      <c r="F40" s="168"/>
      <c r="G40" s="167" t="e">
        <f>E40-#REF!-#REF!</f>
        <v>#REF!</v>
      </c>
      <c r="H40" s="168" t="e">
        <f>F40-#REF!-#REF!</f>
        <v>#REF!</v>
      </c>
    </row>
    <row r="41" spans="1:8" hidden="1">
      <c r="A41" s="116" t="e">
        <f>#REF!</f>
        <v>#REF!</v>
      </c>
      <c r="B41" s="442" t="e">
        <f>#REF!</f>
        <v>#REF!</v>
      </c>
      <c r="C41" s="116" t="e">
        <f>#REF!</f>
        <v>#REF!</v>
      </c>
      <c r="D41" s="122"/>
      <c r="E41" s="122"/>
      <c r="F41" s="122"/>
      <c r="G41" s="47" t="e">
        <f>E41-#REF!-#REF!</f>
        <v>#REF!</v>
      </c>
      <c r="H41" s="47" t="e">
        <f>F41-#REF!-#REF!</f>
        <v>#REF!</v>
      </c>
    </row>
    <row r="42" spans="1:8">
      <c r="A42" s="116" t="e">
        <f>#REF!</f>
        <v>#REF!</v>
      </c>
      <c r="B42" s="442" t="e">
        <f>#REF!</f>
        <v>#REF!</v>
      </c>
      <c r="C42" s="116" t="e">
        <f>#REF!</f>
        <v>#REF!</v>
      </c>
      <c r="D42" s="39"/>
      <c r="E42" s="122"/>
      <c r="F42" s="39"/>
      <c r="G42" s="47" t="e">
        <f>E42-#REF!-#REF!</f>
        <v>#REF!</v>
      </c>
      <c r="H42" s="47" t="e">
        <f>F42-#REF!-#REF!</f>
        <v>#REF!</v>
      </c>
    </row>
    <row r="43" spans="1:8" hidden="1">
      <c r="A43" s="116" t="e">
        <f>#REF!</f>
        <v>#REF!</v>
      </c>
      <c r="B43" s="442" t="e">
        <f>#REF!</f>
        <v>#REF!</v>
      </c>
      <c r="C43" s="116" t="e">
        <f>#REF!</f>
        <v>#REF!</v>
      </c>
      <c r="D43" s="125"/>
      <c r="E43" s="122"/>
      <c r="F43" s="125"/>
      <c r="G43" s="47" t="e">
        <f>E43-#REF!-#REF!</f>
        <v>#REF!</v>
      </c>
      <c r="H43" s="47" t="e">
        <f>F43-#REF!-#REF!</f>
        <v>#REF!</v>
      </c>
    </row>
    <row r="44" spans="1:8" hidden="1">
      <c r="A44" s="116" t="e">
        <f>#REF!</f>
        <v>#REF!</v>
      </c>
      <c r="B44" s="442" t="e">
        <f>#REF!</f>
        <v>#REF!</v>
      </c>
      <c r="C44" s="116" t="e">
        <f>#REF!</f>
        <v>#REF!</v>
      </c>
      <c r="D44" s="125"/>
      <c r="E44" s="122"/>
      <c r="F44" s="125"/>
    </row>
    <row r="45" spans="1:8">
      <c r="A45" s="116" t="e">
        <f>#REF!</f>
        <v>#REF!</v>
      </c>
      <c r="B45" s="442" t="e">
        <f>#REF!</f>
        <v>#REF!</v>
      </c>
      <c r="C45" s="116" t="e">
        <f>#REF!</f>
        <v>#REF!</v>
      </c>
      <c r="D45" s="39"/>
      <c r="E45" s="122"/>
      <c r="F45" s="39"/>
    </row>
    <row r="46" spans="1:8">
      <c r="A46" s="15"/>
      <c r="B46" s="176"/>
      <c r="C46" s="119"/>
      <c r="D46" s="120">
        <f>SUM(D41:D45)</f>
        <v>0</v>
      </c>
      <c r="E46" s="120">
        <f t="shared" ref="E46:H46" si="3">SUM(E41:E45)</f>
        <v>0</v>
      </c>
      <c r="F46" s="120">
        <f t="shared" si="3"/>
        <v>0</v>
      </c>
      <c r="G46" s="470" t="e">
        <f t="shared" si="3"/>
        <v>#REF!</v>
      </c>
      <c r="H46" s="120" t="e">
        <f t="shared" si="3"/>
        <v>#REF!</v>
      </c>
    </row>
    <row r="47" spans="1:8" ht="18.75">
      <c r="A47" s="456" t="e">
        <f>#REF!</f>
        <v>#REF!</v>
      </c>
      <c r="B47" s="456" t="e">
        <f>#REF!</f>
        <v>#REF!</v>
      </c>
      <c r="C47" s="172" t="e">
        <f>#REF!</f>
        <v>#REF!</v>
      </c>
      <c r="D47" s="167"/>
      <c r="E47" s="167"/>
      <c r="F47" s="168"/>
      <c r="G47" s="167" t="e">
        <f>E47-#REF!-#REF!</f>
        <v>#REF!</v>
      </c>
      <c r="H47" s="168" t="e">
        <f>F47-#REF!-#REF!</f>
        <v>#REF!</v>
      </c>
    </row>
    <row r="48" spans="1:8">
      <c r="A48" s="116" t="e">
        <f>#REF!</f>
        <v>#REF!</v>
      </c>
      <c r="B48" s="442" t="e">
        <f>#REF!</f>
        <v>#REF!</v>
      </c>
      <c r="C48" s="116" t="e">
        <f>#REF!</f>
        <v>#REF!</v>
      </c>
      <c r="D48" s="122"/>
      <c r="E48" s="122"/>
      <c r="F48" s="122"/>
      <c r="G48" s="47" t="e">
        <f>E48-#REF!-#REF!</f>
        <v>#REF!</v>
      </c>
      <c r="H48" s="47" t="e">
        <f>F48-#REF!-#REF!</f>
        <v>#REF!</v>
      </c>
    </row>
    <row r="49" spans="1:8" hidden="1">
      <c r="A49" s="116" t="e">
        <f>#REF!</f>
        <v>#REF!</v>
      </c>
      <c r="B49" s="442" t="e">
        <f>#REF!</f>
        <v>#REF!</v>
      </c>
      <c r="C49" s="116" t="e">
        <f>#REF!</f>
        <v>#REF!</v>
      </c>
      <c r="D49" s="39"/>
      <c r="E49" s="39"/>
      <c r="F49" s="39"/>
      <c r="G49" s="47" t="e">
        <f>E49-#REF!-#REF!</f>
        <v>#REF!</v>
      </c>
      <c r="H49" s="47" t="e">
        <f>F49-#REF!-#REF!</f>
        <v>#REF!</v>
      </c>
    </row>
    <row r="50" spans="1:8" hidden="1">
      <c r="A50" s="116" t="e">
        <f>#REF!</f>
        <v>#REF!</v>
      </c>
      <c r="B50" s="442" t="e">
        <f>#REF!</f>
        <v>#REF!</v>
      </c>
      <c r="C50" s="116" t="e">
        <f>#REF!</f>
        <v>#REF!</v>
      </c>
      <c r="D50" s="39"/>
      <c r="E50" s="40"/>
      <c r="F50" s="39"/>
      <c r="G50" s="47" t="e">
        <f>E50-#REF!-#REF!</f>
        <v>#REF!</v>
      </c>
      <c r="H50" s="47" t="e">
        <f>F50-#REF!-#REF!</f>
        <v>#REF!</v>
      </c>
    </row>
    <row r="51" spans="1:8">
      <c r="A51" s="116" t="e">
        <f>#REF!</f>
        <v>#REF!</v>
      </c>
      <c r="B51" s="442" t="e">
        <f>#REF!</f>
        <v>#REF!</v>
      </c>
      <c r="C51" s="116" t="e">
        <f>#REF!</f>
        <v>#REF!</v>
      </c>
      <c r="D51" s="125">
        <v>13494</v>
      </c>
      <c r="E51" s="126"/>
      <c r="F51" s="125"/>
    </row>
    <row r="52" spans="1:8">
      <c r="A52" s="116" t="e">
        <f>#REF!</f>
        <v>#REF!</v>
      </c>
      <c r="B52" s="442" t="e">
        <f>#REF!</f>
        <v>#REF!</v>
      </c>
      <c r="C52" s="116" t="e">
        <f>#REF!</f>
        <v>#REF!</v>
      </c>
      <c r="D52" s="125"/>
      <c r="E52" s="126"/>
      <c r="F52" s="125"/>
    </row>
    <row r="53" spans="1:8">
      <c r="A53" s="116" t="e">
        <f>#REF!</f>
        <v>#REF!</v>
      </c>
      <c r="B53" s="442" t="e">
        <f>#REF!</f>
        <v>#REF!</v>
      </c>
      <c r="C53" s="116" t="e">
        <f>#REF!</f>
        <v>#REF!</v>
      </c>
      <c r="D53" s="39"/>
      <c r="E53" s="39"/>
      <c r="F53" s="39"/>
    </row>
    <row r="54" spans="1:8">
      <c r="A54" s="15"/>
      <c r="B54" s="176"/>
      <c r="C54" s="119"/>
      <c r="D54" s="120">
        <f>SUM(D48:D53)</f>
        <v>13494</v>
      </c>
      <c r="E54" s="120">
        <f t="shared" ref="E54:F54" si="4">SUM(E48:E53)</f>
        <v>0</v>
      </c>
      <c r="F54" s="120">
        <f t="shared" si="4"/>
        <v>0</v>
      </c>
      <c r="G54" s="47" t="e">
        <f>E54-#REF!-#REF!</f>
        <v>#REF!</v>
      </c>
      <c r="H54" s="47" t="e">
        <f>F54-#REF!-#REF!</f>
        <v>#REF!</v>
      </c>
    </row>
    <row r="55" spans="1:8" ht="18.75">
      <c r="A55" s="456" t="e">
        <f>#REF!</f>
        <v>#REF!</v>
      </c>
      <c r="B55" s="456" t="e">
        <f>#REF!</f>
        <v>#REF!</v>
      </c>
      <c r="C55" s="172" t="e">
        <f>#REF!</f>
        <v>#REF!</v>
      </c>
      <c r="D55" s="167"/>
      <c r="E55" s="167"/>
      <c r="F55" s="168"/>
      <c r="G55" s="167" t="e">
        <f>E55-#REF!-#REF!</f>
        <v>#REF!</v>
      </c>
      <c r="H55" s="168" t="e">
        <f>F55-#REF!-#REF!</f>
        <v>#REF!</v>
      </c>
    </row>
    <row r="56" spans="1:8">
      <c r="A56" s="116" t="e">
        <f>#REF!</f>
        <v>#REF!</v>
      </c>
      <c r="B56" s="442" t="e">
        <f>#REF!</f>
        <v>#REF!</v>
      </c>
      <c r="C56" s="116" t="e">
        <f>#REF!</f>
        <v>#REF!</v>
      </c>
      <c r="D56" s="122">
        <v>34956</v>
      </c>
      <c r="E56" s="122">
        <v>35243</v>
      </c>
      <c r="F56" s="122">
        <v>11100</v>
      </c>
      <c r="G56" s="47" t="e">
        <f>E56-#REF!-#REF!</f>
        <v>#REF!</v>
      </c>
      <c r="H56" s="47" t="e">
        <f>F56-#REF!-#REF!</f>
        <v>#REF!</v>
      </c>
    </row>
    <row r="57" spans="1:8" hidden="1">
      <c r="A57" s="116" t="e">
        <f>#REF!</f>
        <v>#REF!</v>
      </c>
      <c r="B57" s="442" t="e">
        <f>#REF!</f>
        <v>#REF!</v>
      </c>
      <c r="C57" s="116" t="e">
        <f>#REF!</f>
        <v>#REF!</v>
      </c>
      <c r="D57" s="39"/>
      <c r="E57" s="39"/>
      <c r="F57" s="39"/>
      <c r="G57" s="47" t="e">
        <f>E57-#REF!-#REF!</f>
        <v>#REF!</v>
      </c>
      <c r="H57" s="47" t="e">
        <f>F57-#REF!-#REF!</f>
        <v>#REF!</v>
      </c>
    </row>
    <row r="58" spans="1:8">
      <c r="A58" s="116" t="e">
        <f>#REF!</f>
        <v>#REF!</v>
      </c>
      <c r="B58" s="442" t="e">
        <f>#REF!</f>
        <v>#REF!</v>
      </c>
      <c r="C58" s="116" t="e">
        <f>#REF!</f>
        <v>#REF!</v>
      </c>
      <c r="D58" s="39"/>
      <c r="E58" s="39"/>
      <c r="F58" s="39"/>
      <c r="G58" s="47" t="e">
        <f>E58-#REF!-#REF!</f>
        <v>#REF!</v>
      </c>
      <c r="H58" s="47" t="e">
        <f>F58-#REF!-#REF!</f>
        <v>#REF!</v>
      </c>
    </row>
    <row r="59" spans="1:8">
      <c r="A59" s="116" t="e">
        <f>#REF!</f>
        <v>#REF!</v>
      </c>
      <c r="B59" s="442" t="e">
        <f>#REF!</f>
        <v>#REF!</v>
      </c>
      <c r="C59" s="116" t="e">
        <f>#REF!</f>
        <v>#REF!</v>
      </c>
      <c r="D59" s="39"/>
      <c r="E59" s="39"/>
      <c r="F59" s="39"/>
    </row>
    <row r="60" spans="1:8">
      <c r="A60" s="15"/>
      <c r="B60" s="176"/>
      <c r="C60" s="119"/>
      <c r="D60" s="120">
        <f>SUM(D56:D59)</f>
        <v>34956</v>
      </c>
      <c r="E60" s="120">
        <f t="shared" ref="E60:F60" si="5">SUM(E56:E59)</f>
        <v>35243</v>
      </c>
      <c r="F60" s="120">
        <f t="shared" si="5"/>
        <v>11100</v>
      </c>
      <c r="G60" s="47" t="e">
        <f>E60-#REF!-#REF!</f>
        <v>#REF!</v>
      </c>
      <c r="H60" s="47" t="e">
        <f>F60-#REF!-#REF!</f>
        <v>#REF!</v>
      </c>
    </row>
    <row r="61" spans="1:8" ht="18.75">
      <c r="A61" s="456" t="e">
        <f>#REF!</f>
        <v>#REF!</v>
      </c>
      <c r="B61" s="456" t="e">
        <f>#REF!</f>
        <v>#REF!</v>
      </c>
      <c r="C61" s="172" t="e">
        <f>#REF!</f>
        <v>#REF!</v>
      </c>
      <c r="D61" s="167"/>
      <c r="E61" s="167"/>
      <c r="F61" s="168"/>
      <c r="G61" s="167" t="e">
        <f>E61-#REF!-#REF!</f>
        <v>#REF!</v>
      </c>
      <c r="H61" s="168" t="e">
        <f>F61-#REF!-#REF!</f>
        <v>#REF!</v>
      </c>
    </row>
    <row r="62" spans="1:8">
      <c r="A62" s="116" t="e">
        <f>#REF!</f>
        <v>#REF!</v>
      </c>
      <c r="B62" s="442" t="e">
        <f>#REF!</f>
        <v>#REF!</v>
      </c>
      <c r="C62" s="116" t="e">
        <f>#REF!</f>
        <v>#REF!</v>
      </c>
      <c r="D62" s="39"/>
      <c r="E62" s="40"/>
      <c r="F62" s="39"/>
      <c r="G62" s="47" t="e">
        <f>E62-#REF!-#REF!</f>
        <v>#REF!</v>
      </c>
      <c r="H62" s="47" t="e">
        <f>F62-#REF!-#REF!</f>
        <v>#REF!</v>
      </c>
    </row>
    <row r="63" spans="1:8">
      <c r="A63" s="116" t="e">
        <f>#REF!</f>
        <v>#REF!</v>
      </c>
      <c r="B63" s="442" t="e">
        <f>#REF!</f>
        <v>#REF!</v>
      </c>
      <c r="C63" s="116" t="e">
        <f>#REF!</f>
        <v>#REF!</v>
      </c>
      <c r="D63" s="125"/>
      <c r="E63" s="126"/>
      <c r="F63" s="125"/>
      <c r="G63" s="47" t="e">
        <f>E63-#REF!-#REF!</f>
        <v>#REF!</v>
      </c>
      <c r="H63" s="47" t="e">
        <f>F63-#REF!-#REF!</f>
        <v>#REF!</v>
      </c>
    </row>
    <row r="64" spans="1:8" hidden="1">
      <c r="A64" s="116" t="e">
        <f>#REF!</f>
        <v>#REF!</v>
      </c>
      <c r="B64" s="442" t="e">
        <f>#REF!</f>
        <v>#REF!</v>
      </c>
      <c r="C64" s="116" t="e">
        <f>#REF!</f>
        <v>#REF!</v>
      </c>
      <c r="D64" s="125"/>
      <c r="E64" s="126"/>
      <c r="F64" s="125"/>
      <c r="G64" s="47" t="e">
        <f>E64-#REF!-#REF!</f>
        <v>#REF!</v>
      </c>
      <c r="H64" s="47" t="e">
        <f>F64-#REF!-#REF!</f>
        <v>#REF!</v>
      </c>
    </row>
    <row r="65" spans="1:8">
      <c r="A65" s="116" t="e">
        <f>#REF!</f>
        <v>#REF!</v>
      </c>
      <c r="B65" s="442" t="e">
        <f>#REF!</f>
        <v>#REF!</v>
      </c>
      <c r="C65" s="116" t="e">
        <f>#REF!</f>
        <v>#REF!</v>
      </c>
      <c r="D65" s="39"/>
      <c r="E65" s="39"/>
      <c r="F65" s="39"/>
    </row>
    <row r="66" spans="1:8" ht="13.5" thickBot="1">
      <c r="A66" s="135"/>
      <c r="B66" s="177"/>
      <c r="C66" s="135"/>
      <c r="D66" s="49">
        <f>SUM(D62:D65)</f>
        <v>0</v>
      </c>
      <c r="E66" s="49">
        <f t="shared" ref="E66:H66" si="6">SUM(E62:E65)</f>
        <v>0</v>
      </c>
      <c r="F66" s="49">
        <f t="shared" si="6"/>
        <v>0</v>
      </c>
      <c r="G66" s="471" t="e">
        <f t="shared" si="6"/>
        <v>#REF!</v>
      </c>
      <c r="H66" s="49" t="e">
        <f t="shared" si="6"/>
        <v>#REF!</v>
      </c>
    </row>
    <row r="67" spans="1:8" s="154" customFormat="1" ht="19.5" thickBot="1">
      <c r="A67" s="472" t="e">
        <f>#REF!</f>
        <v>#REF!</v>
      </c>
      <c r="B67" s="235"/>
      <c r="C67" s="235"/>
      <c r="D67" s="235"/>
      <c r="E67" s="235"/>
      <c r="F67" s="473"/>
    </row>
    <row r="68" spans="1:8" ht="20.25" customHeight="1">
      <c r="A68" s="456" t="e">
        <f>#REF!</f>
        <v>#REF!</v>
      </c>
      <c r="B68" s="456" t="e">
        <f>#REF!</f>
        <v>#REF!</v>
      </c>
      <c r="C68" s="172" t="e">
        <f>#REF!</f>
        <v>#REF!</v>
      </c>
      <c r="D68" s="167"/>
      <c r="E68" s="167"/>
      <c r="F68" s="168"/>
      <c r="G68" s="167" t="e">
        <f>E68-#REF!-#REF!</f>
        <v>#REF!</v>
      </c>
      <c r="H68" s="168" t="e">
        <f>F68-#REF!-#REF!</f>
        <v>#REF!</v>
      </c>
    </row>
    <row r="69" spans="1:8">
      <c r="A69" s="116" t="e">
        <f>#REF!</f>
        <v>#REF!</v>
      </c>
      <c r="B69" s="442" t="e">
        <f>#REF!</f>
        <v>#REF!</v>
      </c>
      <c r="C69" s="116" t="e">
        <f>#REF!</f>
        <v>#REF!</v>
      </c>
      <c r="D69" s="122"/>
      <c r="E69" s="122"/>
      <c r="F69" s="122"/>
      <c r="G69" s="47" t="e">
        <f>E69-#REF!-#REF!</f>
        <v>#REF!</v>
      </c>
      <c r="H69" s="47" t="e">
        <f>F69-#REF!-#REF!</f>
        <v>#REF!</v>
      </c>
    </row>
    <row r="70" spans="1:8">
      <c r="A70" s="116" t="e">
        <f>#REF!</f>
        <v>#REF!</v>
      </c>
      <c r="B70" s="442" t="e">
        <f>#REF!</f>
        <v>#REF!</v>
      </c>
      <c r="C70" s="116" t="e">
        <f>#REF!</f>
        <v>#REF!</v>
      </c>
      <c r="D70" s="39"/>
      <c r="E70" s="39"/>
      <c r="F70" s="39"/>
      <c r="G70" s="47" t="e">
        <f>E70-#REF!-#REF!</f>
        <v>#REF!</v>
      </c>
      <c r="H70" s="47" t="e">
        <f>F70-#REF!-#REF!</f>
        <v>#REF!</v>
      </c>
    </row>
    <row r="71" spans="1:8">
      <c r="A71" s="116" t="e">
        <f>#REF!</f>
        <v>#REF!</v>
      </c>
      <c r="B71" s="442" t="e">
        <f>#REF!</f>
        <v>#REF!</v>
      </c>
      <c r="C71" s="116" t="e">
        <f>#REF!</f>
        <v>#REF!</v>
      </c>
      <c r="D71" s="39"/>
      <c r="E71" s="39"/>
      <c r="F71" s="39"/>
      <c r="G71" s="47" t="e">
        <f>E71-#REF!-#REF!</f>
        <v>#REF!</v>
      </c>
      <c r="H71" s="47" t="e">
        <f>F71-#REF!-#REF!</f>
        <v>#REF!</v>
      </c>
    </row>
    <row r="72" spans="1:8">
      <c r="A72" s="15"/>
      <c r="B72" s="176"/>
      <c r="C72" s="119"/>
      <c r="D72" s="120">
        <f>SUM(D69:D71)</f>
        <v>0</v>
      </c>
      <c r="E72" s="120">
        <f>SUM(E69:E71)</f>
        <v>0</v>
      </c>
      <c r="F72" s="49">
        <f>SUM(F69:F71)</f>
        <v>0</v>
      </c>
      <c r="G72" s="47" t="e">
        <f>E72-#REF!-#REF!</f>
        <v>#REF!</v>
      </c>
      <c r="H72" s="47" t="e">
        <f>F72-#REF!-#REF!</f>
        <v>#REF!</v>
      </c>
    </row>
    <row r="73" spans="1:8" ht="18.75" customHeight="1">
      <c r="A73" s="456" t="e">
        <f>#REF!</f>
        <v>#REF!</v>
      </c>
      <c r="B73" s="456" t="e">
        <f>#REF!</f>
        <v>#REF!</v>
      </c>
      <c r="C73" s="172" t="e">
        <f>#REF!</f>
        <v>#REF!</v>
      </c>
      <c r="D73" s="167"/>
      <c r="E73" s="167"/>
      <c r="F73" s="168"/>
      <c r="G73" s="167" t="e">
        <f>E73-#REF!-#REF!</f>
        <v>#REF!</v>
      </c>
      <c r="H73" s="168" t="e">
        <f>F73-#REF!-#REF!</f>
        <v>#REF!</v>
      </c>
    </row>
    <row r="74" spans="1:8">
      <c r="A74" s="116" t="e">
        <f>#REF!</f>
        <v>#REF!</v>
      </c>
      <c r="B74" s="442" t="e">
        <f>#REF!</f>
        <v>#REF!</v>
      </c>
      <c r="C74" s="116" t="e">
        <f>#REF!</f>
        <v>#REF!</v>
      </c>
      <c r="D74" s="39"/>
      <c r="E74" s="40"/>
      <c r="F74" s="39"/>
      <c r="G74" s="47" t="e">
        <f>E74-#REF!-#REF!</f>
        <v>#REF!</v>
      </c>
      <c r="H74" s="47" t="e">
        <f>F74-#REF!-#REF!</f>
        <v>#REF!</v>
      </c>
    </row>
    <row r="75" spans="1:8">
      <c r="A75" s="116" t="e">
        <f>#REF!</f>
        <v>#REF!</v>
      </c>
      <c r="B75" s="442" t="e">
        <f>#REF!</f>
        <v>#REF!</v>
      </c>
      <c r="C75" s="116" t="e">
        <f>#REF!</f>
        <v>#REF!</v>
      </c>
      <c r="D75" s="125"/>
      <c r="E75" s="126"/>
      <c r="F75" s="125"/>
      <c r="G75" s="47" t="e">
        <f>E75-#REF!-#REF!</f>
        <v>#REF!</v>
      </c>
      <c r="H75" s="47" t="e">
        <f>F75-#REF!-#REF!</f>
        <v>#REF!</v>
      </c>
    </row>
    <row r="76" spans="1:8">
      <c r="A76" s="116" t="e">
        <f>#REF!</f>
        <v>#REF!</v>
      </c>
      <c r="B76" s="442" t="e">
        <f>#REF!</f>
        <v>#REF!</v>
      </c>
      <c r="C76" s="116" t="e">
        <f>#REF!</f>
        <v>#REF!</v>
      </c>
      <c r="D76" s="125"/>
      <c r="E76" s="126"/>
      <c r="F76" s="125"/>
      <c r="G76" s="47" t="e">
        <f>E76-#REF!-#REF!</f>
        <v>#REF!</v>
      </c>
      <c r="H76" s="47" t="e">
        <f>F76-#REF!-#REF!</f>
        <v>#REF!</v>
      </c>
    </row>
    <row r="77" spans="1:8">
      <c r="A77" s="15"/>
      <c r="B77" s="176"/>
      <c r="C77" s="119"/>
      <c r="D77" s="120">
        <f>SUM(D74:D76)</f>
        <v>0</v>
      </c>
      <c r="E77" s="120">
        <f>SUM(E74:E76)</f>
        <v>0</v>
      </c>
      <c r="F77" s="120">
        <f>SUM(F74:F76)</f>
        <v>0</v>
      </c>
      <c r="G77" s="47" t="e">
        <f>E77-#REF!-#REF!</f>
        <v>#REF!</v>
      </c>
      <c r="H77" s="47" t="e">
        <f>F77-#REF!-#REF!</f>
        <v>#REF!</v>
      </c>
    </row>
    <row r="78" spans="1:8" ht="20.25" customHeight="1">
      <c r="A78" s="456" t="e">
        <f>#REF!</f>
        <v>#REF!</v>
      </c>
      <c r="B78" s="456" t="e">
        <f>#REF!</f>
        <v>#REF!</v>
      </c>
      <c r="C78" s="172" t="e">
        <f>#REF!</f>
        <v>#REF!</v>
      </c>
      <c r="D78" s="167"/>
      <c r="E78" s="167"/>
      <c r="F78" s="168"/>
      <c r="G78" s="167" t="e">
        <f>E78-#REF!-#REF!</f>
        <v>#REF!</v>
      </c>
      <c r="H78" s="168" t="e">
        <f>F78-#REF!-#REF!</f>
        <v>#REF!</v>
      </c>
    </row>
    <row r="79" spans="1:8">
      <c r="A79" s="116" t="e">
        <f>#REF!</f>
        <v>#REF!</v>
      </c>
      <c r="B79" s="442" t="e">
        <f>#REF!</f>
        <v>#REF!</v>
      </c>
      <c r="C79" s="116" t="e">
        <f>#REF!</f>
        <v>#REF!</v>
      </c>
      <c r="D79" s="39"/>
      <c r="E79" s="40"/>
      <c r="F79" s="39"/>
      <c r="G79" s="47" t="e">
        <f>E79-#REF!-#REF!</f>
        <v>#REF!</v>
      </c>
      <c r="H79" s="47" t="e">
        <f>F79-#REF!-#REF!</f>
        <v>#REF!</v>
      </c>
    </row>
    <row r="80" spans="1:8">
      <c r="A80" s="116" t="e">
        <f>#REF!</f>
        <v>#REF!</v>
      </c>
      <c r="B80" s="442" t="e">
        <f>#REF!</f>
        <v>#REF!</v>
      </c>
      <c r="C80" s="116" t="e">
        <f>#REF!</f>
        <v>#REF!</v>
      </c>
      <c r="D80" s="125"/>
      <c r="E80" s="126"/>
      <c r="F80" s="125"/>
      <c r="G80" s="47" t="e">
        <f>E80-#REF!-#REF!</f>
        <v>#REF!</v>
      </c>
      <c r="H80" s="47" t="e">
        <f>F80-#REF!-#REF!</f>
        <v>#REF!</v>
      </c>
    </row>
    <row r="81" spans="1:8">
      <c r="A81" s="116" t="e">
        <f>#REF!</f>
        <v>#REF!</v>
      </c>
      <c r="B81" s="442" t="e">
        <f>#REF!</f>
        <v>#REF!</v>
      </c>
      <c r="C81" s="116" t="e">
        <f>#REF!</f>
        <v>#REF!</v>
      </c>
      <c r="D81" s="125"/>
      <c r="E81" s="126"/>
      <c r="F81" s="125"/>
      <c r="G81" s="47" t="e">
        <f>E81-#REF!-#REF!</f>
        <v>#REF!</v>
      </c>
      <c r="H81" s="47" t="e">
        <f>F81-#REF!-#REF!</f>
        <v>#REF!</v>
      </c>
    </row>
    <row r="82" spans="1:8">
      <c r="A82" s="15"/>
      <c r="B82" s="176"/>
      <c r="C82" s="119"/>
      <c r="D82" s="120">
        <f>SUM(D79:D81)</f>
        <v>0</v>
      </c>
      <c r="E82" s="120">
        <f>SUM(E79:E81)</f>
        <v>0</v>
      </c>
      <c r="F82" s="120">
        <f>SUM(F79:F81)</f>
        <v>0</v>
      </c>
      <c r="G82" s="47" t="e">
        <f>E82-#REF!-#REF!</f>
        <v>#REF!</v>
      </c>
      <c r="H82" s="47" t="e">
        <f>F82-#REF!-#REF!</f>
        <v>#REF!</v>
      </c>
    </row>
    <row r="83" spans="1:8" ht="20.25" customHeight="1">
      <c r="A83" s="456" t="e">
        <f>#REF!</f>
        <v>#REF!</v>
      </c>
      <c r="B83" s="456" t="e">
        <f>#REF!</f>
        <v>#REF!</v>
      </c>
      <c r="C83" s="172" t="e">
        <f>#REF!</f>
        <v>#REF!</v>
      </c>
      <c r="D83" s="167"/>
      <c r="E83" s="167"/>
      <c r="F83" s="168"/>
      <c r="G83" s="167" t="e">
        <f>E83-#REF!-#REF!</f>
        <v>#REF!</v>
      </c>
      <c r="H83" s="168" t="e">
        <f>F83-#REF!-#REF!</f>
        <v>#REF!</v>
      </c>
    </row>
    <row r="84" spans="1:8">
      <c r="A84" s="116" t="e">
        <f>#REF!</f>
        <v>#REF!</v>
      </c>
      <c r="B84" s="442" t="e">
        <f>#REF!</f>
        <v>#REF!</v>
      </c>
      <c r="C84" s="116" t="e">
        <f>#REF!</f>
        <v>#REF!</v>
      </c>
      <c r="D84" s="122"/>
      <c r="E84" s="122"/>
      <c r="F84" s="122"/>
      <c r="G84" s="47" t="e">
        <f>E84-#REF!-#REF!</f>
        <v>#REF!</v>
      </c>
      <c r="H84" s="47" t="e">
        <f>F84-#REF!-#REF!</f>
        <v>#REF!</v>
      </c>
    </row>
    <row r="85" spans="1:8" hidden="1">
      <c r="A85" s="116" t="e">
        <f>#REF!</f>
        <v>#REF!</v>
      </c>
      <c r="B85" s="442" t="e">
        <f>#REF!</f>
        <v>#REF!</v>
      </c>
      <c r="C85" s="116" t="e">
        <f>#REF!</f>
        <v>#REF!</v>
      </c>
      <c r="D85" s="39"/>
      <c r="E85" s="39"/>
      <c r="F85" s="39"/>
      <c r="G85" s="47" t="e">
        <f>E85-#REF!-#REF!</f>
        <v>#REF!</v>
      </c>
      <c r="H85" s="47" t="e">
        <f>F85-#REF!-#REF!</f>
        <v>#REF!</v>
      </c>
    </row>
    <row r="86" spans="1:8">
      <c r="A86" s="116" t="e">
        <f>#REF!</f>
        <v>#REF!</v>
      </c>
      <c r="B86" s="442" t="e">
        <f>#REF!</f>
        <v>#REF!</v>
      </c>
      <c r="C86" s="116" t="e">
        <f>#REF!</f>
        <v>#REF!</v>
      </c>
      <c r="D86" s="39"/>
      <c r="E86" s="39"/>
      <c r="F86" s="39"/>
      <c r="G86" s="47" t="e">
        <f>E86-#REF!-#REF!</f>
        <v>#REF!</v>
      </c>
      <c r="H86" s="47" t="e">
        <f>F86-#REF!-#REF!</f>
        <v>#REF!</v>
      </c>
    </row>
    <row r="87" spans="1:8" ht="13.5" thickBot="1">
      <c r="A87" s="15"/>
      <c r="B87" s="176"/>
      <c r="C87" s="119"/>
      <c r="D87" s="120">
        <f>SUM(D84:D86)</f>
        <v>0</v>
      </c>
      <c r="E87" s="120">
        <f>SUM(E84:E86)</f>
        <v>0</v>
      </c>
      <c r="F87" s="120">
        <f>SUM(F84:F86)</f>
        <v>0</v>
      </c>
      <c r="G87" s="47" t="e">
        <f>E87-#REF!-#REF!</f>
        <v>#REF!</v>
      </c>
      <c r="H87" s="47" t="e">
        <f>F87-#REF!-#REF!</f>
        <v>#REF!</v>
      </c>
    </row>
    <row r="88" spans="1:8" s="154" customFormat="1" ht="19.5" thickBot="1">
      <c r="A88" s="472" t="e">
        <f>#REF!</f>
        <v>#REF!</v>
      </c>
      <c r="B88" s="235"/>
      <c r="C88" s="235"/>
      <c r="D88" s="235"/>
      <c r="E88" s="235"/>
      <c r="F88" s="473"/>
    </row>
    <row r="89" spans="1:8" ht="21.75" customHeight="1">
      <c r="A89" s="456" t="e">
        <f>#REF!</f>
        <v>#REF!</v>
      </c>
      <c r="B89" s="456" t="e">
        <f>#REF!</f>
        <v>#REF!</v>
      </c>
      <c r="C89" s="172" t="e">
        <f>#REF!</f>
        <v>#REF!</v>
      </c>
      <c r="D89" s="167"/>
      <c r="E89" s="167"/>
      <c r="F89" s="168"/>
      <c r="G89" s="167" t="e">
        <f>E89-#REF!-#REF!</f>
        <v>#REF!</v>
      </c>
      <c r="H89" s="168" t="e">
        <f>F89-#REF!-#REF!</f>
        <v>#REF!</v>
      </c>
    </row>
    <row r="90" spans="1:8">
      <c r="A90" s="116" t="e">
        <f>#REF!</f>
        <v>#REF!</v>
      </c>
      <c r="B90" s="442" t="e">
        <f>#REF!</f>
        <v>#REF!</v>
      </c>
      <c r="C90" s="116" t="e">
        <f>#REF!</f>
        <v>#REF!</v>
      </c>
      <c r="D90" s="122"/>
      <c r="E90" s="122"/>
      <c r="F90" s="122"/>
      <c r="G90" s="47" t="e">
        <f>E90-#REF!-#REF!</f>
        <v>#REF!</v>
      </c>
      <c r="H90" s="47" t="e">
        <f>F90-#REF!-#REF!</f>
        <v>#REF!</v>
      </c>
    </row>
    <row r="91" spans="1:8" hidden="1">
      <c r="A91" s="116" t="e">
        <f>#REF!</f>
        <v>#REF!</v>
      </c>
      <c r="B91" s="442" t="e">
        <f>#REF!</f>
        <v>#REF!</v>
      </c>
      <c r="C91" s="116" t="e">
        <f>#REF!</f>
        <v>#REF!</v>
      </c>
      <c r="D91" s="39"/>
      <c r="E91" s="39"/>
      <c r="F91" s="39"/>
      <c r="G91" s="47" t="e">
        <f>E91-#REF!-#REF!</f>
        <v>#REF!</v>
      </c>
      <c r="H91" s="47" t="e">
        <f>F91-#REF!-#REF!</f>
        <v>#REF!</v>
      </c>
    </row>
    <row r="92" spans="1:8">
      <c r="A92" s="116" t="e">
        <f>#REF!</f>
        <v>#REF!</v>
      </c>
      <c r="B92" s="442" t="e">
        <f>#REF!</f>
        <v>#REF!</v>
      </c>
      <c r="C92" s="116" t="e">
        <f>#REF!</f>
        <v>#REF!</v>
      </c>
      <c r="D92" s="39"/>
      <c r="E92" s="39"/>
      <c r="F92" s="39"/>
      <c r="G92" s="47" t="e">
        <f>E92-#REF!-#REF!</f>
        <v>#REF!</v>
      </c>
      <c r="H92" s="47" t="e">
        <f>F92-#REF!-#REF!</f>
        <v>#REF!</v>
      </c>
    </row>
    <row r="93" spans="1:8">
      <c r="A93" s="15"/>
      <c r="B93" s="176"/>
      <c r="C93" s="119"/>
      <c r="D93" s="120">
        <f>SUM(D90:D92)</f>
        <v>0</v>
      </c>
      <c r="E93" s="120">
        <f>SUM(E90:E92)</f>
        <v>0</v>
      </c>
      <c r="F93" s="120">
        <f>SUM(F90:F92)</f>
        <v>0</v>
      </c>
      <c r="G93" s="47" t="e">
        <f>E93-#REF!-#REF!</f>
        <v>#REF!</v>
      </c>
      <c r="H93" s="47" t="e">
        <f>F93-#REF!-#REF!</f>
        <v>#REF!</v>
      </c>
    </row>
    <row r="94" spans="1:8" ht="20.25" customHeight="1">
      <c r="A94" s="456" t="e">
        <f>#REF!</f>
        <v>#REF!</v>
      </c>
      <c r="B94" s="456" t="e">
        <f>#REF!</f>
        <v>#REF!</v>
      </c>
      <c r="C94" s="172" t="e">
        <f>#REF!</f>
        <v>#REF!</v>
      </c>
      <c r="D94" s="167"/>
      <c r="E94" s="167"/>
      <c r="F94" s="168"/>
      <c r="G94" s="167" t="e">
        <f>E94-#REF!-#REF!</f>
        <v>#REF!</v>
      </c>
      <c r="H94" s="168" t="e">
        <f>F94-#REF!-#REF!</f>
        <v>#REF!</v>
      </c>
    </row>
    <row r="95" spans="1:8">
      <c r="A95" s="116" t="e">
        <f>#REF!</f>
        <v>#REF!</v>
      </c>
      <c r="B95" s="442" t="e">
        <f>#REF!</f>
        <v>#REF!</v>
      </c>
      <c r="C95" s="116" t="e">
        <f>#REF!</f>
        <v>#REF!</v>
      </c>
      <c r="D95" s="122"/>
      <c r="E95" s="122"/>
      <c r="F95" s="122">
        <v>32490</v>
      </c>
      <c r="G95" s="47" t="e">
        <f>E95-#REF!-#REF!</f>
        <v>#REF!</v>
      </c>
      <c r="H95" s="47" t="e">
        <f>F95-#REF!-#REF!</f>
        <v>#REF!</v>
      </c>
    </row>
    <row r="96" spans="1:8">
      <c r="A96" s="116" t="e">
        <f>#REF!</f>
        <v>#REF!</v>
      </c>
      <c r="B96" s="442" t="e">
        <f>#REF!</f>
        <v>#REF!</v>
      </c>
      <c r="C96" s="116" t="e">
        <f>#REF!</f>
        <v>#REF!</v>
      </c>
      <c r="D96" s="39"/>
      <c r="E96" s="39"/>
      <c r="F96" s="39"/>
      <c r="G96" s="47" t="e">
        <f>E96-#REF!-#REF!</f>
        <v>#REF!</v>
      </c>
      <c r="H96" s="47" t="e">
        <f>F96-#REF!-#REF!</f>
        <v>#REF!</v>
      </c>
    </row>
    <row r="97" spans="1:8">
      <c r="A97" s="116" t="e">
        <f>#REF!</f>
        <v>#REF!</v>
      </c>
      <c r="B97" s="442" t="e">
        <f>#REF!</f>
        <v>#REF!</v>
      </c>
      <c r="C97" s="116" t="e">
        <f>#REF!</f>
        <v>#REF!</v>
      </c>
      <c r="D97" s="39"/>
      <c r="E97" s="39"/>
      <c r="F97" s="39"/>
      <c r="G97" s="47" t="e">
        <f>E97-#REF!-#REF!</f>
        <v>#REF!</v>
      </c>
      <c r="H97" s="47" t="e">
        <f>F97-#REF!-#REF!</f>
        <v>#REF!</v>
      </c>
    </row>
    <row r="98" spans="1:8">
      <c r="A98" s="15"/>
      <c r="B98" s="176"/>
      <c r="C98" s="119"/>
      <c r="D98" s="120">
        <f>SUM(D95:D97)</f>
        <v>0</v>
      </c>
      <c r="E98" s="120">
        <f t="shared" ref="E98:F98" si="7">SUM(E95:E97)</f>
        <v>0</v>
      </c>
      <c r="F98" s="120">
        <f t="shared" si="7"/>
        <v>32490</v>
      </c>
      <c r="G98" s="47" t="e">
        <f>E98-#REF!-#REF!</f>
        <v>#REF!</v>
      </c>
      <c r="H98" s="47" t="e">
        <f>F98-#REF!-#REF!</f>
        <v>#REF!</v>
      </c>
    </row>
    <row r="99" spans="1:8" ht="22.5" customHeight="1">
      <c r="A99" s="456" t="e">
        <f>#REF!</f>
        <v>#REF!</v>
      </c>
      <c r="B99" s="456" t="e">
        <f>#REF!</f>
        <v>#REF!</v>
      </c>
      <c r="C99" s="172" t="e">
        <f>#REF!</f>
        <v>#REF!</v>
      </c>
      <c r="D99" s="167"/>
      <c r="E99" s="167"/>
      <c r="F99" s="168"/>
      <c r="G99" s="167" t="e">
        <f>E99-#REF!-#REF!</f>
        <v>#REF!</v>
      </c>
      <c r="H99" s="168" t="e">
        <f>F99-#REF!-#REF!</f>
        <v>#REF!</v>
      </c>
    </row>
    <row r="100" spans="1:8">
      <c r="A100" s="116" t="e">
        <f>#REF!</f>
        <v>#REF!</v>
      </c>
      <c r="B100" s="442" t="e">
        <f>#REF!</f>
        <v>#REF!</v>
      </c>
      <c r="C100" s="116" t="e">
        <f>#REF!</f>
        <v>#REF!</v>
      </c>
      <c r="D100" s="122"/>
      <c r="E100" s="122"/>
      <c r="F100" s="122">
        <v>117640</v>
      </c>
      <c r="G100" s="47" t="e">
        <f>E100-#REF!-#REF!</f>
        <v>#REF!</v>
      </c>
      <c r="H100" s="47" t="e">
        <f>F100-#REF!-#REF!</f>
        <v>#REF!</v>
      </c>
    </row>
    <row r="101" spans="1:8">
      <c r="A101" s="116" t="e">
        <f>#REF!</f>
        <v>#REF!</v>
      </c>
      <c r="B101" s="442" t="e">
        <f>#REF!</f>
        <v>#REF!</v>
      </c>
      <c r="C101" s="116" t="e">
        <f>#REF!</f>
        <v>#REF!</v>
      </c>
      <c r="D101" s="39"/>
      <c r="E101" s="39"/>
      <c r="F101" s="39"/>
      <c r="G101" s="47" t="e">
        <f>E101-#REF!-#REF!</f>
        <v>#REF!</v>
      </c>
      <c r="H101" s="47" t="e">
        <f>F101-#REF!-#REF!</f>
        <v>#REF!</v>
      </c>
    </row>
    <row r="102" spans="1:8">
      <c r="A102" s="116" t="e">
        <f>#REF!</f>
        <v>#REF!</v>
      </c>
      <c r="B102" s="442" t="e">
        <f>#REF!</f>
        <v>#REF!</v>
      </c>
      <c r="C102" s="116" t="e">
        <f>#REF!</f>
        <v>#REF!</v>
      </c>
      <c r="D102" s="39"/>
      <c r="E102" s="39"/>
      <c r="F102" s="39"/>
      <c r="G102" s="47" t="e">
        <f>E102-#REF!-#REF!</f>
        <v>#REF!</v>
      </c>
      <c r="H102" s="47" t="e">
        <f>F102-#REF!-#REF!</f>
        <v>#REF!</v>
      </c>
    </row>
    <row r="103" spans="1:8">
      <c r="A103" s="15"/>
      <c r="B103" s="178"/>
      <c r="C103" s="16"/>
      <c r="D103" s="49">
        <f>SUM(D100:D102)</f>
        <v>0</v>
      </c>
      <c r="E103" s="49">
        <f>SUM(E100:E102)</f>
        <v>0</v>
      </c>
      <c r="F103" s="49">
        <f>SUM(F100:F102)</f>
        <v>117640</v>
      </c>
      <c r="G103" s="47" t="e">
        <f>E103-#REF!-#REF!</f>
        <v>#REF!</v>
      </c>
      <c r="H103" s="47" t="e">
        <f>F103-#REF!-#REF!</f>
        <v>#REF!</v>
      </c>
    </row>
    <row r="104" spans="1:8" ht="22.5" customHeight="1">
      <c r="A104" s="456" t="e">
        <f>#REF!</f>
        <v>#REF!</v>
      </c>
      <c r="B104" s="456" t="e">
        <f>#REF!</f>
        <v>#REF!</v>
      </c>
      <c r="C104" s="172" t="e">
        <f>#REF!</f>
        <v>#REF!</v>
      </c>
      <c r="D104" s="167"/>
      <c r="E104" s="167"/>
      <c r="F104" s="168"/>
      <c r="G104" s="167" t="e">
        <f>E104-#REF!-#REF!</f>
        <v>#REF!</v>
      </c>
      <c r="H104" s="168" t="e">
        <f>F104-#REF!-#REF!</f>
        <v>#REF!</v>
      </c>
    </row>
    <row r="105" spans="1:8">
      <c r="A105" s="116" t="e">
        <f>#REF!</f>
        <v>#REF!</v>
      </c>
      <c r="B105" s="442" t="e">
        <f>#REF!</f>
        <v>#REF!</v>
      </c>
      <c r="C105" s="116" t="e">
        <f>#REF!</f>
        <v>#REF!</v>
      </c>
      <c r="D105" s="39"/>
      <c r="E105" s="39"/>
      <c r="F105" s="39"/>
      <c r="G105" s="47" t="e">
        <f>E105-#REF!-#REF!</f>
        <v>#REF!</v>
      </c>
      <c r="H105" s="47" t="e">
        <f>F105-#REF!-#REF!</f>
        <v>#REF!</v>
      </c>
    </row>
    <row r="106" spans="1:8">
      <c r="A106" s="116" t="e">
        <f>#REF!</f>
        <v>#REF!</v>
      </c>
      <c r="B106" s="442" t="e">
        <f>#REF!</f>
        <v>#REF!</v>
      </c>
      <c r="C106" s="116" t="e">
        <f>#REF!</f>
        <v>#REF!</v>
      </c>
      <c r="D106" s="39"/>
      <c r="E106" s="39"/>
      <c r="F106" s="39"/>
      <c r="G106" s="47" t="e">
        <f>E106-#REF!-#REF!</f>
        <v>#REF!</v>
      </c>
      <c r="H106" s="47" t="e">
        <f>F106-#REF!-#REF!</f>
        <v>#REF!</v>
      </c>
    </row>
    <row r="107" spans="1:8">
      <c r="A107" s="116" t="e">
        <f>#REF!</f>
        <v>#REF!</v>
      </c>
      <c r="B107" s="442" t="e">
        <f>#REF!</f>
        <v>#REF!</v>
      </c>
      <c r="C107" s="116" t="e">
        <f>#REF!</f>
        <v>#REF!</v>
      </c>
      <c r="D107" s="39"/>
      <c r="E107" s="39"/>
      <c r="F107" s="39"/>
      <c r="G107" s="47" t="e">
        <f>E107-#REF!-#REF!</f>
        <v>#REF!</v>
      </c>
      <c r="H107" s="47" t="e">
        <f>F107-#REF!-#REF!</f>
        <v>#REF!</v>
      </c>
    </row>
    <row r="108" spans="1:8" ht="13.5" thickBot="1">
      <c r="A108" s="15"/>
      <c r="B108" s="176"/>
      <c r="C108" s="119"/>
      <c r="D108" s="120">
        <f>SUM(D105:D107)</f>
        <v>0</v>
      </c>
      <c r="E108" s="120">
        <f>SUM(E105:E107)</f>
        <v>0</v>
      </c>
      <c r="F108" s="120">
        <f>SUM(F105:F107)</f>
        <v>0</v>
      </c>
      <c r="G108" s="47" t="e">
        <f>E108-#REF!-#REF!</f>
        <v>#REF!</v>
      </c>
      <c r="H108" s="47" t="e">
        <f>F108-#REF!-#REF!</f>
        <v>#REF!</v>
      </c>
    </row>
    <row r="109" spans="1:8" s="154" customFormat="1" ht="19.5" thickBot="1">
      <c r="A109" s="472" t="e">
        <f>#REF!</f>
        <v>#REF!</v>
      </c>
      <c r="B109" s="235"/>
      <c r="C109" s="235"/>
      <c r="D109" s="235"/>
      <c r="E109" s="235"/>
      <c r="F109" s="473"/>
    </row>
    <row r="110" spans="1:8" ht="20.25" customHeight="1">
      <c r="A110" s="456" t="e">
        <f>#REF!</f>
        <v>#REF!</v>
      </c>
      <c r="B110" s="456" t="e">
        <f>#REF!</f>
        <v>#REF!</v>
      </c>
      <c r="C110" s="172" t="e">
        <f>#REF!</f>
        <v>#REF!</v>
      </c>
      <c r="D110" s="167"/>
      <c r="E110" s="167"/>
      <c r="F110" s="168"/>
      <c r="G110" s="167" t="e">
        <f>E110-#REF!-#REF!</f>
        <v>#REF!</v>
      </c>
      <c r="H110" s="168" t="e">
        <f>F110-#REF!-#REF!</f>
        <v>#REF!</v>
      </c>
    </row>
    <row r="111" spans="1:8">
      <c r="A111" s="116" t="e">
        <f>#REF!</f>
        <v>#REF!</v>
      </c>
      <c r="B111" s="442" t="e">
        <f>#REF!</f>
        <v>#REF!</v>
      </c>
      <c r="C111" s="116" t="e">
        <f>#REF!</f>
        <v>#REF!</v>
      </c>
      <c r="D111" s="122"/>
      <c r="E111" s="122"/>
      <c r="F111" s="122"/>
      <c r="G111" s="47" t="e">
        <f>E111-#REF!-#REF!</f>
        <v>#REF!</v>
      </c>
      <c r="H111" s="47" t="e">
        <f>F111-#REF!-#REF!</f>
        <v>#REF!</v>
      </c>
    </row>
    <row r="112" spans="1:8">
      <c r="A112" s="116" t="e">
        <f>#REF!</f>
        <v>#REF!</v>
      </c>
      <c r="B112" s="442" t="e">
        <f>#REF!</f>
        <v>#REF!</v>
      </c>
      <c r="C112" s="116" t="e">
        <f>#REF!</f>
        <v>#REF!</v>
      </c>
      <c r="D112" s="39"/>
      <c r="E112" s="39"/>
      <c r="F112" s="39"/>
      <c r="G112" s="47" t="e">
        <f>E112-#REF!-#REF!</f>
        <v>#REF!</v>
      </c>
      <c r="H112" s="47" t="e">
        <f>F112-#REF!-#REF!</f>
        <v>#REF!</v>
      </c>
    </row>
    <row r="113" spans="1:8">
      <c r="A113" s="116" t="e">
        <f>#REF!</f>
        <v>#REF!</v>
      </c>
      <c r="B113" s="442" t="e">
        <f>#REF!</f>
        <v>#REF!</v>
      </c>
      <c r="C113" s="116" t="e">
        <f>#REF!</f>
        <v>#REF!</v>
      </c>
      <c r="D113" s="39"/>
      <c r="E113" s="39"/>
      <c r="F113" s="39"/>
      <c r="G113" s="47" t="e">
        <f>E113-#REF!-#REF!</f>
        <v>#REF!</v>
      </c>
      <c r="H113" s="47" t="e">
        <f>F113-#REF!-#REF!</f>
        <v>#REF!</v>
      </c>
    </row>
    <row r="114" spans="1:8" ht="13.5" thickBot="1">
      <c r="A114" s="15"/>
      <c r="B114" s="176"/>
      <c r="C114" s="119"/>
      <c r="D114" s="120">
        <f>SUM(D111:D113)</f>
        <v>0</v>
      </c>
      <c r="E114" s="120">
        <f>SUM(E111:E113)</f>
        <v>0</v>
      </c>
      <c r="F114" s="120">
        <f>SUM(F111:F113)</f>
        <v>0</v>
      </c>
      <c r="G114" s="47" t="e">
        <f>E114-#REF!-#REF!</f>
        <v>#REF!</v>
      </c>
      <c r="H114" s="47" t="e">
        <f>F114-#REF!-#REF!</f>
        <v>#REF!</v>
      </c>
    </row>
    <row r="115" spans="1:8" s="154" customFormat="1" ht="19.5" thickBot="1">
      <c r="A115" s="472" t="e">
        <f>#REF!</f>
        <v>#REF!</v>
      </c>
      <c r="B115" s="235"/>
      <c r="C115" s="235"/>
      <c r="D115" s="235"/>
      <c r="E115" s="235"/>
      <c r="F115" s="473"/>
    </row>
    <row r="116" spans="1:8" ht="21" customHeight="1">
      <c r="A116" s="456" t="e">
        <f>#REF!</f>
        <v>#REF!</v>
      </c>
      <c r="B116" s="456" t="e">
        <f>#REF!</f>
        <v>#REF!</v>
      </c>
      <c r="C116" s="172" t="e">
        <f>#REF!</f>
        <v>#REF!</v>
      </c>
      <c r="D116" s="167"/>
      <c r="E116" s="167"/>
      <c r="F116" s="168"/>
      <c r="G116" s="167" t="e">
        <f>E116-#REF!-#REF!</f>
        <v>#REF!</v>
      </c>
      <c r="H116" s="168" t="e">
        <f>F116-#REF!-#REF!</f>
        <v>#REF!</v>
      </c>
    </row>
    <row r="117" spans="1:8" hidden="1">
      <c r="A117" s="116" t="e">
        <f>#REF!</f>
        <v>#REF!</v>
      </c>
      <c r="B117" s="442" t="e">
        <f>#REF!</f>
        <v>#REF!</v>
      </c>
      <c r="C117" s="116" t="e">
        <f>#REF!</f>
        <v>#REF!</v>
      </c>
      <c r="D117" s="122"/>
      <c r="E117" s="122"/>
      <c r="F117" s="122"/>
      <c r="G117" s="47" t="e">
        <f>E117-#REF!-#REF!</f>
        <v>#REF!</v>
      </c>
      <c r="H117" s="47" t="e">
        <f>F117-#REF!-#REF!</f>
        <v>#REF!</v>
      </c>
    </row>
    <row r="118" spans="1:8">
      <c r="A118" s="116" t="e">
        <f>#REF!</f>
        <v>#REF!</v>
      </c>
      <c r="B118" s="442" t="e">
        <f>#REF!</f>
        <v>#REF!</v>
      </c>
      <c r="C118" s="116" t="e">
        <f>#REF!</f>
        <v>#REF!</v>
      </c>
      <c r="D118" s="39"/>
      <c r="E118" s="39"/>
      <c r="F118" s="39"/>
      <c r="G118" s="47" t="e">
        <f>E118-#REF!-#REF!</f>
        <v>#REF!</v>
      </c>
      <c r="H118" s="47" t="e">
        <f>F118-#REF!-#REF!</f>
        <v>#REF!</v>
      </c>
    </row>
    <row r="119" spans="1:8">
      <c r="A119" s="116" t="e">
        <f>#REF!</f>
        <v>#REF!</v>
      </c>
      <c r="B119" s="442" t="e">
        <f>#REF!</f>
        <v>#REF!</v>
      </c>
      <c r="C119" s="116" t="e">
        <f>#REF!</f>
        <v>#REF!</v>
      </c>
      <c r="D119" s="39"/>
      <c r="E119" s="39"/>
      <c r="F119" s="39"/>
      <c r="G119" s="47" t="e">
        <f>E119-#REF!-#REF!</f>
        <v>#REF!</v>
      </c>
      <c r="H119" s="47" t="e">
        <f>F119-#REF!-#REF!</f>
        <v>#REF!</v>
      </c>
    </row>
    <row r="120" spans="1:8">
      <c r="A120" s="15"/>
      <c r="B120" s="176"/>
      <c r="C120" s="119"/>
      <c r="D120" s="120">
        <f>SUM(D117:D119)</f>
        <v>0</v>
      </c>
      <c r="E120" s="120">
        <f>SUM(E117:E119)</f>
        <v>0</v>
      </c>
      <c r="F120" s="120">
        <f>SUM(F117:F119)</f>
        <v>0</v>
      </c>
      <c r="G120" s="47" t="e">
        <f>E120-#REF!-#REF!</f>
        <v>#REF!</v>
      </c>
      <c r="H120" s="47" t="e">
        <f>F120-#REF!-#REF!</f>
        <v>#REF!</v>
      </c>
    </row>
    <row r="121" spans="1:8" ht="20.25" customHeight="1">
      <c r="A121" s="456" t="e">
        <f>#REF!</f>
        <v>#REF!</v>
      </c>
      <c r="B121" s="456" t="e">
        <f>#REF!</f>
        <v>#REF!</v>
      </c>
      <c r="C121" s="172" t="e">
        <f>#REF!</f>
        <v>#REF!</v>
      </c>
      <c r="D121" s="167"/>
      <c r="E121" s="167"/>
      <c r="F121" s="168"/>
      <c r="G121" s="167" t="e">
        <f>E121-#REF!-#REF!</f>
        <v>#REF!</v>
      </c>
      <c r="H121" s="168" t="e">
        <f>F121-#REF!-#REF!</f>
        <v>#REF!</v>
      </c>
    </row>
    <row r="122" spans="1:8">
      <c r="A122" s="116" t="e">
        <f>#REF!</f>
        <v>#REF!</v>
      </c>
      <c r="B122" s="442" t="e">
        <f>#REF!</f>
        <v>#REF!</v>
      </c>
      <c r="C122" s="116" t="e">
        <f>#REF!</f>
        <v>#REF!</v>
      </c>
      <c r="D122" s="122"/>
      <c r="E122" s="122"/>
      <c r="F122" s="122"/>
      <c r="G122" s="47" t="e">
        <f>E122-#REF!-#REF!</f>
        <v>#REF!</v>
      </c>
      <c r="H122" s="47" t="e">
        <f>F122-#REF!-#REF!</f>
        <v>#REF!</v>
      </c>
    </row>
    <row r="123" spans="1:8" hidden="1">
      <c r="A123" s="116" t="e">
        <f>#REF!</f>
        <v>#REF!</v>
      </c>
      <c r="B123" s="442" t="e">
        <f>#REF!</f>
        <v>#REF!</v>
      </c>
      <c r="C123" s="116" t="e">
        <f>#REF!</f>
        <v>#REF!</v>
      </c>
      <c r="D123" s="122"/>
      <c r="E123" s="39"/>
      <c r="F123" s="39"/>
      <c r="G123" s="47" t="e">
        <f>E123-#REF!-#REF!</f>
        <v>#REF!</v>
      </c>
      <c r="H123" s="47" t="e">
        <f>F123-#REF!-#REF!</f>
        <v>#REF!</v>
      </c>
    </row>
    <row r="124" spans="1:8" hidden="1">
      <c r="A124" s="116" t="e">
        <f>#REF!</f>
        <v>#REF!</v>
      </c>
      <c r="B124" s="442" t="e">
        <f>#REF!</f>
        <v>#REF!</v>
      </c>
      <c r="C124" s="116" t="e">
        <f>#REF!</f>
        <v>#REF!</v>
      </c>
      <c r="D124" s="122"/>
      <c r="E124" s="39"/>
      <c r="F124" s="39"/>
      <c r="G124" s="47" t="e">
        <f>E124-#REF!-#REF!</f>
        <v>#REF!</v>
      </c>
      <c r="H124" s="47" t="e">
        <f>F124-#REF!-#REF!</f>
        <v>#REF!</v>
      </c>
    </row>
    <row r="125" spans="1:8">
      <c r="A125" s="116" t="e">
        <f>#REF!</f>
        <v>#REF!</v>
      </c>
      <c r="B125" s="442" t="e">
        <f>#REF!</f>
        <v>#REF!</v>
      </c>
      <c r="C125" s="116" t="e">
        <f>#REF!</f>
        <v>#REF!</v>
      </c>
      <c r="D125" s="122"/>
      <c r="E125" s="39"/>
      <c r="F125" s="39"/>
    </row>
    <row r="126" spans="1:8" ht="13.5" thickBot="1">
      <c r="A126" s="15"/>
      <c r="B126" s="176"/>
      <c r="C126" s="119"/>
      <c r="D126" s="120">
        <f>SUM(D122:D125)</f>
        <v>0</v>
      </c>
      <c r="E126" s="120">
        <f t="shared" ref="E126:F126" si="8">SUM(E122:E125)</f>
        <v>0</v>
      </c>
      <c r="F126" s="120">
        <f t="shared" si="8"/>
        <v>0</v>
      </c>
    </row>
    <row r="127" spans="1:8" s="154" customFormat="1" ht="19.5" thickBot="1">
      <c r="A127" s="472" t="e">
        <f>#REF!</f>
        <v>#REF!</v>
      </c>
      <c r="B127" s="235"/>
      <c r="C127" s="235"/>
      <c r="D127" s="235"/>
      <c r="E127" s="235"/>
      <c r="F127" s="473"/>
    </row>
    <row r="128" spans="1:8" ht="20.25" customHeight="1">
      <c r="A128" s="456" t="e">
        <f>#REF!</f>
        <v>#REF!</v>
      </c>
      <c r="B128" s="456" t="e">
        <f>#REF!</f>
        <v>#REF!</v>
      </c>
      <c r="C128" s="172" t="e">
        <f>#REF!</f>
        <v>#REF!</v>
      </c>
      <c r="D128" s="167"/>
      <c r="E128" s="167"/>
      <c r="F128" s="168"/>
      <c r="G128" s="167"/>
      <c r="H128" s="168"/>
    </row>
    <row r="129" spans="1:8">
      <c r="A129" s="116" t="e">
        <f>#REF!</f>
        <v>#REF!</v>
      </c>
      <c r="B129" s="442" t="e">
        <f>#REF!</f>
        <v>#REF!</v>
      </c>
      <c r="C129" s="116" t="e">
        <f>#REF!</f>
        <v>#REF!</v>
      </c>
      <c r="D129" s="122"/>
      <c r="E129" s="122"/>
      <c r="F129" s="122">
        <v>2000</v>
      </c>
      <c r="G129" s="47" t="e">
        <f>E129-#REF!-#REF!</f>
        <v>#REF!</v>
      </c>
      <c r="H129" s="47" t="e">
        <f>F129-#REF!-#REF!</f>
        <v>#REF!</v>
      </c>
    </row>
    <row r="130" spans="1:8" hidden="1">
      <c r="A130" s="116" t="e">
        <f>#REF!</f>
        <v>#REF!</v>
      </c>
      <c r="B130" s="442" t="e">
        <f>#REF!</f>
        <v>#REF!</v>
      </c>
      <c r="C130" s="116" t="e">
        <f>#REF!</f>
        <v>#REF!</v>
      </c>
      <c r="D130" s="39"/>
      <c r="E130" s="39"/>
      <c r="F130" s="39"/>
      <c r="G130" s="47" t="e">
        <f>E130-#REF!-#REF!</f>
        <v>#REF!</v>
      </c>
      <c r="H130" s="47" t="e">
        <f>F130-#REF!-#REF!</f>
        <v>#REF!</v>
      </c>
    </row>
    <row r="131" spans="1:8" hidden="1">
      <c r="A131" s="116" t="e">
        <f>#REF!</f>
        <v>#REF!</v>
      </c>
      <c r="B131" s="442" t="e">
        <f>#REF!</f>
        <v>#REF!</v>
      </c>
      <c r="C131" s="116" t="e">
        <f>#REF!</f>
        <v>#REF!</v>
      </c>
      <c r="D131" s="39"/>
      <c r="E131" s="39"/>
      <c r="F131" s="39"/>
      <c r="G131" s="47" t="e">
        <f>E131-#REF!-#REF!</f>
        <v>#REF!</v>
      </c>
      <c r="H131" s="47" t="e">
        <f>F131-#REF!-#REF!</f>
        <v>#REF!</v>
      </c>
    </row>
    <row r="132" spans="1:8">
      <c r="A132" s="116" t="e">
        <f>#REF!</f>
        <v>#REF!</v>
      </c>
      <c r="B132" s="442" t="e">
        <f>#REF!</f>
        <v>#REF!</v>
      </c>
      <c r="C132" s="116" t="e">
        <f>#REF!</f>
        <v>#REF!</v>
      </c>
      <c r="D132" s="39"/>
      <c r="E132" s="39"/>
      <c r="F132" s="39"/>
    </row>
    <row r="133" spans="1:8">
      <c r="A133" s="15"/>
      <c r="B133" s="176"/>
      <c r="C133" s="119"/>
      <c r="D133" s="120">
        <f>SUM(D129:D132)</f>
        <v>0</v>
      </c>
      <c r="E133" s="120">
        <f t="shared" ref="E133:F133" si="9">SUM(E129:E132)</f>
        <v>0</v>
      </c>
      <c r="F133" s="120">
        <f t="shared" si="9"/>
        <v>2000</v>
      </c>
      <c r="G133" s="47" t="e">
        <f>E133-#REF!-#REF!</f>
        <v>#REF!</v>
      </c>
      <c r="H133" s="47" t="e">
        <f>F133-#REF!-#REF!</f>
        <v>#REF!</v>
      </c>
    </row>
    <row r="134" spans="1:8" ht="20.25" customHeight="1">
      <c r="A134" s="456" t="e">
        <f>#REF!</f>
        <v>#REF!</v>
      </c>
      <c r="B134" s="456" t="e">
        <f>#REF!</f>
        <v>#REF!</v>
      </c>
      <c r="C134" s="172" t="e">
        <f>#REF!</f>
        <v>#REF!</v>
      </c>
      <c r="D134" s="167"/>
      <c r="E134" s="167"/>
      <c r="F134" s="168"/>
      <c r="G134" s="167" t="e">
        <f>E134-#REF!-#REF!</f>
        <v>#REF!</v>
      </c>
      <c r="H134" s="168" t="e">
        <f>F134-#REF!-#REF!</f>
        <v>#REF!</v>
      </c>
    </row>
    <row r="135" spans="1:8">
      <c r="A135" s="116" t="e">
        <f>#REF!</f>
        <v>#REF!</v>
      </c>
      <c r="B135" s="442" t="e">
        <f>#REF!</f>
        <v>#REF!</v>
      </c>
      <c r="C135" s="116" t="e">
        <f>#REF!</f>
        <v>#REF!</v>
      </c>
      <c r="D135" s="122"/>
      <c r="E135" s="122"/>
      <c r="F135" s="122"/>
      <c r="G135" s="47" t="e">
        <f>E135-#REF!-#REF!</f>
        <v>#REF!</v>
      </c>
      <c r="H135" s="47" t="e">
        <f>F135-#REF!-#REF!</f>
        <v>#REF!</v>
      </c>
    </row>
    <row r="136" spans="1:8" hidden="1">
      <c r="A136" s="116" t="e">
        <f>#REF!</f>
        <v>#REF!</v>
      </c>
      <c r="B136" s="442" t="e">
        <f>#REF!</f>
        <v>#REF!</v>
      </c>
      <c r="C136" s="116" t="e">
        <f>#REF!</f>
        <v>#REF!</v>
      </c>
      <c r="D136" s="39"/>
      <c r="E136" s="39"/>
      <c r="F136" s="39"/>
      <c r="G136" s="47" t="e">
        <f>E136-#REF!-#REF!</f>
        <v>#REF!</v>
      </c>
      <c r="H136" s="47" t="e">
        <f>F136-#REF!-#REF!</f>
        <v>#REF!</v>
      </c>
    </row>
    <row r="137" spans="1:8">
      <c r="A137" s="116" t="e">
        <f>#REF!</f>
        <v>#REF!</v>
      </c>
      <c r="B137" s="442" t="e">
        <f>#REF!</f>
        <v>#REF!</v>
      </c>
      <c r="C137" s="116" t="e">
        <f>#REF!</f>
        <v>#REF!</v>
      </c>
      <c r="D137" s="39"/>
      <c r="E137" s="39"/>
      <c r="F137" s="39"/>
      <c r="G137" s="47" t="e">
        <f>E137-#REF!-#REF!</f>
        <v>#REF!</v>
      </c>
      <c r="H137" s="47" t="e">
        <f>F137-#REF!-#REF!</f>
        <v>#REF!</v>
      </c>
    </row>
    <row r="138" spans="1:8">
      <c r="A138" s="116" t="e">
        <f>#REF!</f>
        <v>#REF!</v>
      </c>
      <c r="B138" s="442" t="e">
        <f>#REF!</f>
        <v>#REF!</v>
      </c>
      <c r="C138" s="116" t="e">
        <f>#REF!</f>
        <v>#REF!</v>
      </c>
      <c r="D138" s="39"/>
      <c r="E138" s="39"/>
      <c r="F138" s="39"/>
    </row>
    <row r="139" spans="1:8" ht="13.5" thickBot="1">
      <c r="A139" s="15"/>
      <c r="B139" s="178"/>
      <c r="C139" s="16"/>
      <c r="D139" s="49">
        <f>SUM(D135:D138)</f>
        <v>0</v>
      </c>
      <c r="E139" s="49">
        <f t="shared" ref="E139:F139" si="10">SUM(E135:E138)</f>
        <v>0</v>
      </c>
      <c r="F139" s="49">
        <f t="shared" si="10"/>
        <v>0</v>
      </c>
      <c r="G139" s="47" t="e">
        <f>E139-#REF!-#REF!</f>
        <v>#REF!</v>
      </c>
      <c r="H139" s="47" t="e">
        <f>F139-#REF!-#REF!</f>
        <v>#REF!</v>
      </c>
    </row>
    <row r="140" spans="1:8" ht="19.5" hidden="1" customHeight="1">
      <c r="A140" s="456" t="e">
        <f>#REF!</f>
        <v>#REF!</v>
      </c>
      <c r="B140" s="456" t="e">
        <f>#REF!</f>
        <v>#REF!</v>
      </c>
      <c r="C140" s="172" t="e">
        <f>#REF!</f>
        <v>#REF!</v>
      </c>
      <c r="D140" s="171"/>
      <c r="E140" s="171"/>
      <c r="F140" s="475"/>
      <c r="G140" s="171" t="e">
        <f>E140-#REF!-#REF!</f>
        <v>#REF!</v>
      </c>
      <c r="H140" s="171" t="e">
        <f>F140-#REF!-#REF!</f>
        <v>#REF!</v>
      </c>
    </row>
    <row r="141" spans="1:8" hidden="1">
      <c r="A141" s="116" t="e">
        <f>#REF!</f>
        <v>#REF!</v>
      </c>
      <c r="B141" s="442" t="e">
        <f>#REF!</f>
        <v>#REF!</v>
      </c>
      <c r="C141" s="116" t="e">
        <f>#REF!</f>
        <v>#REF!</v>
      </c>
      <c r="D141" s="39"/>
      <c r="E141" s="39"/>
      <c r="F141" s="39"/>
      <c r="G141" s="47" t="e">
        <f>E141-#REF!-#REF!</f>
        <v>#REF!</v>
      </c>
      <c r="H141" s="47" t="e">
        <f>F141-#REF!-#REF!</f>
        <v>#REF!</v>
      </c>
    </row>
    <row r="142" spans="1:8" hidden="1">
      <c r="A142" s="116" t="e">
        <f>#REF!</f>
        <v>#REF!</v>
      </c>
      <c r="B142" s="442" t="e">
        <f>#REF!</f>
        <v>#REF!</v>
      </c>
      <c r="C142" s="116" t="e">
        <f>#REF!</f>
        <v>#REF!</v>
      </c>
      <c r="D142" s="39"/>
      <c r="E142" s="39"/>
      <c r="F142" s="39"/>
      <c r="G142" s="47" t="e">
        <f>E142-#REF!-#REF!</f>
        <v>#REF!</v>
      </c>
      <c r="H142" s="47" t="e">
        <f>F142-#REF!-#REF!</f>
        <v>#REF!</v>
      </c>
    </row>
    <row r="143" spans="1:8" hidden="1">
      <c r="A143" s="116" t="e">
        <f>#REF!</f>
        <v>#REF!</v>
      </c>
      <c r="B143" s="442" t="e">
        <f>#REF!</f>
        <v>#REF!</v>
      </c>
      <c r="C143" s="116" t="e">
        <f>#REF!</f>
        <v>#REF!</v>
      </c>
      <c r="D143" s="39"/>
      <c r="E143" s="39"/>
      <c r="F143" s="39"/>
      <c r="G143" s="47" t="e">
        <f>E143-#REF!-#REF!</f>
        <v>#REF!</v>
      </c>
      <c r="H143" s="47" t="e">
        <f>F143-#REF!-#REF!</f>
        <v>#REF!</v>
      </c>
    </row>
    <row r="144" spans="1:8" ht="13.5" hidden="1" thickBot="1">
      <c r="A144" s="15"/>
      <c r="B144" s="176"/>
      <c r="C144" s="119"/>
      <c r="D144" s="120">
        <f>SUM(D141:D143)</f>
        <v>0</v>
      </c>
      <c r="E144" s="120">
        <f>SUM(E141:E143)</f>
        <v>0</v>
      </c>
      <c r="F144" s="120">
        <f>SUM(F141:F143)</f>
        <v>0</v>
      </c>
      <c r="G144" s="47" t="e">
        <f>E144-#REF!-#REF!</f>
        <v>#REF!</v>
      </c>
      <c r="H144" s="47" t="e">
        <f>F144-#REF!-#REF!</f>
        <v>#REF!</v>
      </c>
    </row>
    <row r="145" spans="1:8" s="154" customFormat="1" ht="19.5" thickBot="1">
      <c r="A145" s="472" t="e">
        <f>#REF!</f>
        <v>#REF!</v>
      </c>
      <c r="B145" s="235"/>
      <c r="C145" s="235"/>
      <c r="D145" s="235"/>
      <c r="E145" s="235"/>
      <c r="F145" s="473"/>
    </row>
    <row r="146" spans="1:8" ht="19.5" customHeight="1">
      <c r="A146" s="456" t="e">
        <f>#REF!</f>
        <v>#REF!</v>
      </c>
      <c r="B146" s="456" t="e">
        <f>#REF!</f>
        <v>#REF!</v>
      </c>
      <c r="C146" s="172" t="e">
        <f>#REF!</f>
        <v>#REF!</v>
      </c>
      <c r="D146" s="167"/>
      <c r="E146" s="167"/>
      <c r="F146" s="168"/>
      <c r="G146" s="167" t="e">
        <f>E146-#REF!-#REF!</f>
        <v>#REF!</v>
      </c>
      <c r="H146" s="168" t="e">
        <f>F146-#REF!-#REF!</f>
        <v>#REF!</v>
      </c>
    </row>
    <row r="147" spans="1:8">
      <c r="A147" s="116" t="e">
        <f>#REF!</f>
        <v>#REF!</v>
      </c>
      <c r="B147" s="442" t="e">
        <f>#REF!</f>
        <v>#REF!</v>
      </c>
      <c r="C147" s="116" t="e">
        <f>#REF!</f>
        <v>#REF!</v>
      </c>
      <c r="D147" s="122"/>
      <c r="E147" s="122"/>
      <c r="F147" s="122"/>
      <c r="G147" s="47" t="e">
        <f>E147-#REF!-#REF!</f>
        <v>#REF!</v>
      </c>
      <c r="H147" s="47" t="e">
        <f>F147-#REF!-#REF!</f>
        <v>#REF!</v>
      </c>
    </row>
    <row r="148" spans="1:8">
      <c r="A148" s="116" t="e">
        <f>#REF!</f>
        <v>#REF!</v>
      </c>
      <c r="B148" s="442" t="e">
        <f>#REF!</f>
        <v>#REF!</v>
      </c>
      <c r="C148" s="116" t="e">
        <f>#REF!</f>
        <v>#REF!</v>
      </c>
      <c r="D148" s="39"/>
      <c r="E148" s="39"/>
      <c r="F148" s="39"/>
      <c r="G148" s="47" t="e">
        <f>E148-#REF!-#REF!</f>
        <v>#REF!</v>
      </c>
      <c r="H148" s="47" t="e">
        <f>F148-#REF!-#REF!</f>
        <v>#REF!</v>
      </c>
    </row>
    <row r="149" spans="1:8">
      <c r="A149" s="116" t="e">
        <f>#REF!</f>
        <v>#REF!</v>
      </c>
      <c r="B149" s="442" t="e">
        <f>#REF!</f>
        <v>#REF!</v>
      </c>
      <c r="C149" s="116" t="e">
        <f>#REF!</f>
        <v>#REF!</v>
      </c>
      <c r="D149" s="39"/>
      <c r="E149" s="39"/>
      <c r="F149" s="39"/>
      <c r="G149" s="47" t="e">
        <f>E149-#REF!-#REF!</f>
        <v>#REF!</v>
      </c>
      <c r="H149" s="47" t="e">
        <f>F149-#REF!-#REF!</f>
        <v>#REF!</v>
      </c>
    </row>
    <row r="150" spans="1:8">
      <c r="A150" s="15"/>
      <c r="B150" s="176"/>
      <c r="C150" s="119"/>
      <c r="D150" s="120">
        <f>SUM(D147:D149)</f>
        <v>0</v>
      </c>
      <c r="E150" s="120">
        <f>SUM(E147:E149)</f>
        <v>0</v>
      </c>
      <c r="F150" s="120">
        <f>SUM(F147:F149)</f>
        <v>0</v>
      </c>
      <c r="G150" s="47" t="e">
        <f>E150-#REF!-#REF!</f>
        <v>#REF!</v>
      </c>
      <c r="H150" s="47" t="e">
        <f>F150-#REF!-#REF!</f>
        <v>#REF!</v>
      </c>
    </row>
    <row r="151" spans="1:8" ht="20.25" customHeight="1">
      <c r="A151" s="456" t="e">
        <f>#REF!</f>
        <v>#REF!</v>
      </c>
      <c r="B151" s="456" t="e">
        <f>#REF!</f>
        <v>#REF!</v>
      </c>
      <c r="C151" s="172" t="e">
        <f>#REF!</f>
        <v>#REF!</v>
      </c>
      <c r="D151" s="167"/>
      <c r="E151" s="167"/>
      <c r="F151" s="168"/>
      <c r="G151" s="167" t="e">
        <f>E151-#REF!-#REF!</f>
        <v>#REF!</v>
      </c>
      <c r="H151" s="168" t="e">
        <f>F151-#REF!-#REF!</f>
        <v>#REF!</v>
      </c>
    </row>
    <row r="152" spans="1:8">
      <c r="A152" s="116" t="e">
        <f>#REF!</f>
        <v>#REF!</v>
      </c>
      <c r="B152" s="442" t="e">
        <f>#REF!</f>
        <v>#REF!</v>
      </c>
      <c r="C152" s="116" t="e">
        <f>#REF!</f>
        <v>#REF!</v>
      </c>
      <c r="D152" s="122"/>
      <c r="E152" s="122"/>
      <c r="F152" s="122"/>
      <c r="G152" s="47" t="e">
        <f>E152-#REF!-#REF!</f>
        <v>#REF!</v>
      </c>
      <c r="H152" s="47" t="e">
        <f>F152-#REF!-#REF!</f>
        <v>#REF!</v>
      </c>
    </row>
    <row r="153" spans="1:8">
      <c r="A153" s="116" t="e">
        <f>#REF!</f>
        <v>#REF!</v>
      </c>
      <c r="B153" s="442" t="e">
        <f>#REF!</f>
        <v>#REF!</v>
      </c>
      <c r="C153" s="116" t="e">
        <f>#REF!</f>
        <v>#REF!</v>
      </c>
      <c r="D153" s="39"/>
      <c r="E153" s="39"/>
      <c r="F153" s="39"/>
      <c r="G153" s="47" t="e">
        <f>E153-#REF!-#REF!</f>
        <v>#REF!</v>
      </c>
      <c r="H153" s="47" t="e">
        <f>F153-#REF!-#REF!</f>
        <v>#REF!</v>
      </c>
    </row>
    <row r="154" spans="1:8">
      <c r="A154" s="116" t="e">
        <f>#REF!</f>
        <v>#REF!</v>
      </c>
      <c r="B154" s="442" t="e">
        <f>#REF!</f>
        <v>#REF!</v>
      </c>
      <c r="C154" s="116" t="e">
        <f>#REF!</f>
        <v>#REF!</v>
      </c>
      <c r="D154" s="39"/>
      <c r="E154" s="39"/>
      <c r="F154" s="39"/>
      <c r="G154" s="47" t="e">
        <f>E154-#REF!-#REF!</f>
        <v>#REF!</v>
      </c>
      <c r="H154" s="47" t="e">
        <f>F154-#REF!-#REF!</f>
        <v>#REF!</v>
      </c>
    </row>
    <row r="155" spans="1:8">
      <c r="A155" s="15"/>
      <c r="B155" s="176"/>
      <c r="C155" s="119"/>
      <c r="D155" s="120">
        <f>SUM(D152:D154)</f>
        <v>0</v>
      </c>
      <c r="E155" s="120">
        <f>SUM(E152:E154)</f>
        <v>0</v>
      </c>
      <c r="F155" s="120">
        <f>SUM(F152:F154)</f>
        <v>0</v>
      </c>
      <c r="G155" s="47" t="e">
        <f>E155-#REF!-#REF!</f>
        <v>#REF!</v>
      </c>
      <c r="H155" s="47" t="e">
        <f>F155-#REF!-#REF!</f>
        <v>#REF!</v>
      </c>
    </row>
    <row r="156" spans="1:8" ht="19.5" customHeight="1">
      <c r="A156" s="456" t="e">
        <f>#REF!</f>
        <v>#REF!</v>
      </c>
      <c r="B156" s="456" t="e">
        <f>#REF!</f>
        <v>#REF!</v>
      </c>
      <c r="C156" s="172" t="e">
        <f>#REF!</f>
        <v>#REF!</v>
      </c>
      <c r="D156" s="167"/>
      <c r="E156" s="167"/>
      <c r="F156" s="168"/>
      <c r="G156" s="167" t="e">
        <f>E156-#REF!-#REF!</f>
        <v>#REF!</v>
      </c>
      <c r="H156" s="168" t="e">
        <f>F156-#REF!-#REF!</f>
        <v>#REF!</v>
      </c>
    </row>
    <row r="157" spans="1:8">
      <c r="A157" s="116" t="e">
        <f>#REF!</f>
        <v>#REF!</v>
      </c>
      <c r="B157" s="442" t="e">
        <f>#REF!</f>
        <v>#REF!</v>
      </c>
      <c r="C157" s="116" t="e">
        <f>#REF!</f>
        <v>#REF!</v>
      </c>
      <c r="D157" s="122"/>
      <c r="E157" s="122"/>
      <c r="F157" s="122"/>
      <c r="G157" s="47" t="e">
        <f>E157-#REF!-#REF!</f>
        <v>#REF!</v>
      </c>
      <c r="H157" s="47" t="e">
        <f>F157-#REF!-#REF!</f>
        <v>#REF!</v>
      </c>
    </row>
    <row r="158" spans="1:8" hidden="1">
      <c r="A158" s="116" t="e">
        <f>#REF!</f>
        <v>#REF!</v>
      </c>
      <c r="B158" s="442" t="e">
        <f>#REF!</f>
        <v>#REF!</v>
      </c>
      <c r="C158" s="116" t="e">
        <f>#REF!</f>
        <v>#REF!</v>
      </c>
      <c r="D158" s="39"/>
      <c r="E158" s="39"/>
      <c r="F158" s="39"/>
      <c r="G158" s="47" t="e">
        <f>E158-#REF!-#REF!</f>
        <v>#REF!</v>
      </c>
      <c r="H158" s="47" t="e">
        <f>F158-#REF!-#REF!</f>
        <v>#REF!</v>
      </c>
    </row>
    <row r="159" spans="1:8">
      <c r="A159" s="116" t="e">
        <f>#REF!</f>
        <v>#REF!</v>
      </c>
      <c r="B159" s="442" t="e">
        <f>#REF!</f>
        <v>#REF!</v>
      </c>
      <c r="C159" s="116" t="e">
        <f>#REF!</f>
        <v>#REF!</v>
      </c>
      <c r="D159" s="39"/>
      <c r="E159" s="39"/>
      <c r="F159" s="39"/>
      <c r="G159" s="47" t="e">
        <f>E159-#REF!-#REF!</f>
        <v>#REF!</v>
      </c>
      <c r="H159" s="47" t="e">
        <f>F159-#REF!-#REF!</f>
        <v>#REF!</v>
      </c>
    </row>
    <row r="160" spans="1:8">
      <c r="A160" s="15"/>
      <c r="B160" s="176"/>
      <c r="C160" s="119"/>
      <c r="D160" s="120">
        <f>SUM(D157:D159)</f>
        <v>0</v>
      </c>
      <c r="E160" s="120">
        <f>SUM(E157:E159)</f>
        <v>0</v>
      </c>
      <c r="F160" s="120">
        <f>SUM(F157:F159)</f>
        <v>0</v>
      </c>
      <c r="G160" s="47" t="e">
        <f>E160-#REF!-#REF!</f>
        <v>#REF!</v>
      </c>
      <c r="H160" s="47" t="e">
        <f>F160-#REF!-#REF!</f>
        <v>#REF!</v>
      </c>
    </row>
    <row r="161" spans="1:8" ht="19.5" customHeight="1">
      <c r="A161" s="456" t="e">
        <f>#REF!</f>
        <v>#REF!</v>
      </c>
      <c r="B161" s="456" t="e">
        <f>#REF!</f>
        <v>#REF!</v>
      </c>
      <c r="C161" s="172" t="e">
        <f>#REF!</f>
        <v>#REF!</v>
      </c>
      <c r="D161" s="167"/>
      <c r="E161" s="167"/>
      <c r="F161" s="168"/>
      <c r="G161" s="167" t="e">
        <f>E161-#REF!-#REF!</f>
        <v>#REF!</v>
      </c>
      <c r="H161" s="168" t="e">
        <f>F161-#REF!-#REF!</f>
        <v>#REF!</v>
      </c>
    </row>
    <row r="162" spans="1:8">
      <c r="A162" s="116" t="e">
        <f>#REF!</f>
        <v>#REF!</v>
      </c>
      <c r="B162" s="442" t="e">
        <f>#REF!</f>
        <v>#REF!</v>
      </c>
      <c r="C162" s="116" t="e">
        <f>#REF!</f>
        <v>#REF!</v>
      </c>
      <c r="D162" s="122"/>
      <c r="E162" s="122"/>
      <c r="F162" s="122"/>
      <c r="G162" s="47" t="e">
        <f>E162-#REF!-#REF!</f>
        <v>#REF!</v>
      </c>
      <c r="H162" s="47" t="e">
        <f>F162-#REF!-#REF!</f>
        <v>#REF!</v>
      </c>
    </row>
    <row r="163" spans="1:8">
      <c r="A163" s="116" t="e">
        <f>#REF!</f>
        <v>#REF!</v>
      </c>
      <c r="B163" s="442" t="e">
        <f>#REF!</f>
        <v>#REF!</v>
      </c>
      <c r="C163" s="116" t="e">
        <f>#REF!</f>
        <v>#REF!</v>
      </c>
      <c r="D163" s="39"/>
      <c r="E163" s="39"/>
      <c r="F163" s="39"/>
      <c r="G163" s="47" t="e">
        <f>E163-#REF!-#REF!</f>
        <v>#REF!</v>
      </c>
      <c r="H163" s="47" t="e">
        <f>F163-#REF!-#REF!</f>
        <v>#REF!</v>
      </c>
    </row>
    <row r="164" spans="1:8">
      <c r="A164" s="116" t="e">
        <f>#REF!</f>
        <v>#REF!</v>
      </c>
      <c r="B164" s="442" t="e">
        <f>#REF!</f>
        <v>#REF!</v>
      </c>
      <c r="C164" s="116" t="e">
        <f>#REF!</f>
        <v>#REF!</v>
      </c>
      <c r="D164" s="39"/>
      <c r="E164" s="39"/>
      <c r="F164" s="39"/>
      <c r="G164" s="47" t="e">
        <f>E164-#REF!-#REF!</f>
        <v>#REF!</v>
      </c>
      <c r="H164" s="47" t="e">
        <f>F164-#REF!-#REF!</f>
        <v>#REF!</v>
      </c>
    </row>
    <row r="165" spans="1:8">
      <c r="A165" s="15"/>
      <c r="B165" s="176"/>
      <c r="C165" s="119"/>
      <c r="D165" s="120">
        <f>SUM(D162:D164)</f>
        <v>0</v>
      </c>
      <c r="E165" s="120">
        <f>SUM(E162:E164)</f>
        <v>0</v>
      </c>
      <c r="F165" s="120">
        <f>SUM(F162:F164)</f>
        <v>0</v>
      </c>
      <c r="G165" s="47" t="e">
        <f>E165-#REF!-#REF!</f>
        <v>#REF!</v>
      </c>
      <c r="H165" s="47" t="e">
        <f>F165-#REF!-#REF!</f>
        <v>#REF!</v>
      </c>
    </row>
    <row r="166" spans="1:8" ht="19.5" customHeight="1">
      <c r="A166" s="456" t="e">
        <f>#REF!</f>
        <v>#REF!</v>
      </c>
      <c r="B166" s="456" t="e">
        <f>#REF!</f>
        <v>#REF!</v>
      </c>
      <c r="C166" s="172" t="e">
        <f>#REF!</f>
        <v>#REF!</v>
      </c>
      <c r="D166" s="167"/>
      <c r="E166" s="167"/>
      <c r="F166" s="168"/>
      <c r="G166" s="167" t="e">
        <f>E166-#REF!-#REF!</f>
        <v>#REF!</v>
      </c>
      <c r="H166" s="168" t="e">
        <f>F166-#REF!-#REF!</f>
        <v>#REF!</v>
      </c>
    </row>
    <row r="167" spans="1:8">
      <c r="A167" s="116" t="e">
        <f>#REF!</f>
        <v>#REF!</v>
      </c>
      <c r="B167" s="442" t="e">
        <f>#REF!</f>
        <v>#REF!</v>
      </c>
      <c r="C167" s="116" t="e">
        <f>#REF!</f>
        <v>#REF!</v>
      </c>
      <c r="D167" s="122"/>
      <c r="E167" s="122"/>
      <c r="F167" s="122"/>
      <c r="G167" s="47" t="e">
        <f>E167-#REF!-#REF!</f>
        <v>#REF!</v>
      </c>
      <c r="H167" s="47" t="e">
        <f>F167-#REF!-#REF!</f>
        <v>#REF!</v>
      </c>
    </row>
    <row r="168" spans="1:8">
      <c r="A168" s="116" t="e">
        <f>#REF!</f>
        <v>#REF!</v>
      </c>
      <c r="B168" s="442" t="e">
        <f>#REF!</f>
        <v>#REF!</v>
      </c>
      <c r="C168" s="116" t="e">
        <f>#REF!</f>
        <v>#REF!</v>
      </c>
      <c r="D168" s="39"/>
      <c r="E168" s="39"/>
      <c r="F168" s="39"/>
      <c r="G168" s="47" t="e">
        <f>E168-#REF!-#REF!</f>
        <v>#REF!</v>
      </c>
      <c r="H168" s="47" t="e">
        <f>F168-#REF!-#REF!</f>
        <v>#REF!</v>
      </c>
    </row>
    <row r="169" spans="1:8">
      <c r="A169" s="116" t="e">
        <f>#REF!</f>
        <v>#REF!</v>
      </c>
      <c r="B169" s="442" t="e">
        <f>#REF!</f>
        <v>#REF!</v>
      </c>
      <c r="C169" s="116" t="e">
        <f>#REF!</f>
        <v>#REF!</v>
      </c>
      <c r="D169" s="39"/>
      <c r="E169" s="39"/>
      <c r="F169" s="39"/>
      <c r="G169" s="47" t="e">
        <f>E169-#REF!-#REF!</f>
        <v>#REF!</v>
      </c>
      <c r="H169" s="47" t="e">
        <f>F169-#REF!-#REF!</f>
        <v>#REF!</v>
      </c>
    </row>
    <row r="170" spans="1:8">
      <c r="A170" s="135"/>
      <c r="B170" s="177"/>
      <c r="C170" s="135"/>
      <c r="D170" s="49">
        <f>SUM(D167:D169)</f>
        <v>0</v>
      </c>
      <c r="E170" s="49">
        <f>SUM(E167:E169)</f>
        <v>0</v>
      </c>
      <c r="F170" s="49">
        <f>SUM(F167:F169)</f>
        <v>0</v>
      </c>
      <c r="G170" s="47" t="e">
        <f>E170-#REF!-#REF!</f>
        <v>#REF!</v>
      </c>
      <c r="H170" s="47" t="e">
        <f>F170-#REF!-#REF!</f>
        <v>#REF!</v>
      </c>
    </row>
    <row r="171" spans="1:8" ht="21.75" hidden="1" customHeight="1">
      <c r="A171" s="456" t="e">
        <f>#REF!</f>
        <v>#REF!</v>
      </c>
      <c r="B171" s="456" t="e">
        <f>#REF!</f>
        <v>#REF!</v>
      </c>
      <c r="C171" s="172" t="e">
        <f>#REF!</f>
        <v>#REF!</v>
      </c>
      <c r="D171" s="167"/>
      <c r="E171" s="167"/>
      <c r="F171" s="168"/>
      <c r="G171" s="167" t="e">
        <f>E171-#REF!-#REF!</f>
        <v>#REF!</v>
      </c>
      <c r="H171" s="168" t="e">
        <f>F171-#REF!-#REF!</f>
        <v>#REF!</v>
      </c>
    </row>
    <row r="172" spans="1:8" hidden="1">
      <c r="A172" s="116" t="e">
        <f>#REF!</f>
        <v>#REF!</v>
      </c>
      <c r="B172" s="442" t="e">
        <f>#REF!</f>
        <v>#REF!</v>
      </c>
      <c r="C172" s="116" t="e">
        <f>#REF!</f>
        <v>#REF!</v>
      </c>
      <c r="D172" s="122"/>
      <c r="E172" s="122"/>
      <c r="F172" s="122"/>
      <c r="G172" s="47" t="e">
        <f>E172-#REF!-#REF!</f>
        <v>#REF!</v>
      </c>
      <c r="H172" s="47" t="e">
        <f>F172-#REF!-#REF!</f>
        <v>#REF!</v>
      </c>
    </row>
    <row r="173" spans="1:8" hidden="1">
      <c r="A173" s="116" t="e">
        <f>#REF!</f>
        <v>#REF!</v>
      </c>
      <c r="B173" s="442" t="e">
        <f>#REF!</f>
        <v>#REF!</v>
      </c>
      <c r="C173" s="116" t="e">
        <f>#REF!</f>
        <v>#REF!</v>
      </c>
      <c r="D173" s="39"/>
      <c r="E173" s="39"/>
      <c r="F173" s="39"/>
      <c r="G173" s="47" t="e">
        <f>E173-#REF!-#REF!</f>
        <v>#REF!</v>
      </c>
      <c r="H173" s="47" t="e">
        <f>F173-#REF!-#REF!</f>
        <v>#REF!</v>
      </c>
    </row>
    <row r="174" spans="1:8" hidden="1">
      <c r="A174" s="116" t="e">
        <f>#REF!</f>
        <v>#REF!</v>
      </c>
      <c r="B174" s="442" t="e">
        <f>#REF!</f>
        <v>#REF!</v>
      </c>
      <c r="C174" s="116" t="e">
        <f>#REF!</f>
        <v>#REF!</v>
      </c>
      <c r="D174" s="125"/>
      <c r="E174" s="125"/>
      <c r="F174" s="125"/>
      <c r="G174" s="47" t="e">
        <f>E174-#REF!-#REF!</f>
        <v>#REF!</v>
      </c>
      <c r="H174" s="47" t="e">
        <f>F174-#REF!-#REF!</f>
        <v>#REF!</v>
      </c>
    </row>
    <row r="175" spans="1:8" hidden="1">
      <c r="A175" s="15"/>
      <c r="B175" s="178"/>
      <c r="C175" s="16"/>
      <c r="D175" s="49">
        <f>SUM(D172:D174)</f>
        <v>0</v>
      </c>
      <c r="E175" s="49">
        <f>SUM(E172:E174)</f>
        <v>0</v>
      </c>
      <c r="F175" s="49">
        <f>SUM(F172:F174)</f>
        <v>0</v>
      </c>
      <c r="G175" s="47" t="e">
        <f>E175-#REF!-#REF!</f>
        <v>#REF!</v>
      </c>
      <c r="H175" s="47" t="e">
        <f>F175-#REF!-#REF!</f>
        <v>#REF!</v>
      </c>
    </row>
    <row r="176" spans="1:8">
      <c r="D176" s="47"/>
    </row>
    <row r="177" spans="1:6">
      <c r="A177" s="15" t="e">
        <f>#REF!</f>
        <v>#REF!</v>
      </c>
      <c r="B177" s="178"/>
      <c r="C177" s="16"/>
      <c r="D177" s="57">
        <f>D15+D22+D28+D33+D38+D46+D54+D60+D66+D72+D77+D82+D87+D93+D98+D103+D108+D114+D120+D126+D133+D139+D144+D150+D155+D160+D165+D170+D175</f>
        <v>112558</v>
      </c>
      <c r="E177" s="57">
        <f t="shared" ref="E177:F177" si="11">E15+E22+E28+E33+E38+E46+E54+E60+E66+E72+E77+E82+E87+E93+E98+E103+E108+E114+E120+E126+E133+E139+E144+E150+E155+E160+E165+E170+E175</f>
        <v>87525</v>
      </c>
      <c r="F177" s="57">
        <f t="shared" si="11"/>
        <v>165557</v>
      </c>
    </row>
    <row r="179" spans="1:6">
      <c r="A179" s="72"/>
    </row>
    <row r="180" spans="1:6">
      <c r="B180" s="170"/>
      <c r="C180" s="47"/>
      <c r="D180" s="47"/>
      <c r="E180" s="47"/>
    </row>
    <row r="181" spans="1:6">
      <c r="B181" s="170"/>
      <c r="C181" s="47"/>
      <c r="D181" s="47"/>
      <c r="E181" s="47"/>
    </row>
  </sheetData>
  <sheetProtection algorithmName="SHA-512" hashValue="tPKqXwNSIMN8ke8jS/IE1bckccSNxUneIu512P8O+KMQ6zdnbOaaxAI34eRx01yoJFlIRQHCa8UKWOzdUwUiUw==" saltValue="wmUMFt0LZf/7ci+EMVYT7A==" spinCount="100000" sheet="1" objects="1" scenarios="1" selectLockedCells="1"/>
  <mergeCells count="2">
    <mergeCell ref="A1:F1"/>
    <mergeCell ref="A3:F3"/>
  </mergeCells>
  <printOptions gridLines="1"/>
  <pageMargins left="0.78740157480314965" right="0.70866141732283472" top="0.98425196850393704" bottom="0.78740157480314965" header="0.43307086614173229" footer="0.31496062992125984"/>
  <pageSetup paperSize="9" fitToHeight="0" orientation="landscape" r:id="rId1"/>
  <headerFooter>
    <oddHeader>&amp;LPROGRAMI BUXHETOR AFATMESËM&amp;C&amp;8 28 Shkurt 2019&amp;R&amp;A</oddHeader>
    <oddFooter>&amp;L&amp;8Copyright for Albania: Ministry of Finance and Economy / Local Finance Directory&amp;R1</oddFooter>
  </headerFooter>
  <rowBreaks count="5" manualBreakCount="5">
    <brk id="46" max="16383" man="1"/>
    <brk id="82" max="16383" man="1"/>
    <brk id="115" max="16383" man="1"/>
    <brk id="150" max="16383" man="1"/>
    <brk id="1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tabColor theme="9"/>
    <pageSetUpPr fitToPage="1"/>
  </sheetPr>
  <dimension ref="A1:F147"/>
  <sheetViews>
    <sheetView showGridLines="0" zoomScaleNormal="100" workbookViewId="0">
      <selection activeCell="F90" sqref="F90"/>
    </sheetView>
  </sheetViews>
  <sheetFormatPr defaultColWidth="4.140625" defaultRowHeight="12.75"/>
  <cols>
    <col min="1" max="1" width="21.5703125" style="35" customWidth="1"/>
    <col min="2" max="2" width="57.85546875" style="67" customWidth="1"/>
    <col min="3" max="3" width="12.28515625" style="67" customWidth="1"/>
    <col min="4" max="4" width="12.42578125" style="68" customWidth="1"/>
    <col min="5" max="5" width="12.42578125" style="35" customWidth="1"/>
    <col min="6" max="6" width="12.42578125" style="35" customWidth="1" collapsed="1"/>
    <col min="7" max="194" width="11.5703125" style="35" customWidth="1"/>
    <col min="195" max="195" width="3.85546875" style="35" customWidth="1"/>
    <col min="196" max="196" width="22" style="35" customWidth="1"/>
    <col min="197" max="199" width="4.140625" style="35" customWidth="1"/>
    <col min="200" max="200" width="5.85546875" style="35" customWidth="1"/>
    <col min="201" max="201" width="4.140625" style="35" customWidth="1"/>
    <col min="202" max="202" width="0.85546875" style="35" customWidth="1"/>
    <col min="203" max="203" width="5.85546875" style="35" customWidth="1"/>
    <col min="204" max="204" width="4.140625" style="35" customWidth="1"/>
    <col min="205" max="205" width="0.85546875" style="35" customWidth="1"/>
    <col min="206" max="206" width="5.85546875" style="35" customWidth="1"/>
    <col min="207" max="207" width="4.140625" style="35" customWidth="1"/>
    <col min="208" max="208" width="0.85546875" style="35" customWidth="1"/>
    <col min="209" max="209" width="5.85546875" style="35" customWidth="1"/>
    <col min="210" max="16384" width="4.140625" style="35"/>
  </cols>
  <sheetData>
    <row r="1" spans="1:6" s="139" customFormat="1">
      <c r="A1" s="244" t="e">
        <f>#REF!</f>
        <v>#REF!</v>
      </c>
      <c r="B1" s="305"/>
      <c r="C1" s="137"/>
      <c r="D1" s="137"/>
      <c r="E1" s="137"/>
      <c r="F1" s="138"/>
    </row>
    <row r="2" spans="1:6" s="139" customFormat="1">
      <c r="D2" s="140"/>
    </row>
    <row r="3" spans="1:6" s="139" customFormat="1" ht="21">
      <c r="A3" s="549" t="e">
        <f>#REF!</f>
        <v>#REF!</v>
      </c>
      <c r="B3" s="550"/>
      <c r="C3" s="550"/>
      <c r="D3" s="550"/>
      <c r="E3" s="550"/>
      <c r="F3" s="551"/>
    </row>
    <row r="4" spans="1:6" s="136" customFormat="1">
      <c r="A4" s="141"/>
      <c r="B4" s="141"/>
      <c r="C4" s="141"/>
    </row>
    <row r="5" spans="1:6" s="139" customFormat="1">
      <c r="D5" s="142">
        <f>'(B1)Informacion i përgjithshëm '!B5</f>
        <v>2018</v>
      </c>
      <c r="E5" s="142">
        <f>'(B1)Informacion i përgjithshëm '!B6</f>
        <v>2019</v>
      </c>
      <c r="F5" s="142">
        <f>'(B1)Informacion i përgjithshëm '!B7</f>
        <v>2020</v>
      </c>
    </row>
    <row r="6" spans="1:6" s="144" customFormat="1" ht="26.25" customHeight="1">
      <c r="A6" s="570" t="e">
        <f>#REF!</f>
        <v>#REF!</v>
      </c>
      <c r="B6" s="571"/>
      <c r="C6" s="308" t="e">
        <f>#REF!</f>
        <v>#REF!</v>
      </c>
      <c r="D6" s="80" t="e">
        <f>'(B1)Informacion i përgjithshëm '!A5</f>
        <v>#REF!</v>
      </c>
      <c r="E6" s="80" t="e">
        <f>#REF!</f>
        <v>#REF!</v>
      </c>
      <c r="F6" s="81" t="e">
        <f>#REF!</f>
        <v>#REF!</v>
      </c>
    </row>
    <row r="7" spans="1:6" s="139" customFormat="1" ht="18.75">
      <c r="A7" s="566" t="e">
        <f>#REF!</f>
        <v>#REF!</v>
      </c>
      <c r="B7" s="574"/>
      <c r="C7" s="303" t="s">
        <v>59</v>
      </c>
      <c r="D7" s="282">
        <f>D8+D22+D28+D70</f>
        <v>60367</v>
      </c>
      <c r="E7" s="282">
        <f>E8+E22+E28+E70</f>
        <v>60451</v>
      </c>
      <c r="F7" s="476">
        <f>F8+F22+F28+F70</f>
        <v>90000</v>
      </c>
    </row>
    <row r="8" spans="1:6" s="139" customFormat="1" ht="18.75">
      <c r="A8" s="575" t="e">
        <f>#REF!</f>
        <v>#REF!</v>
      </c>
      <c r="B8" s="576"/>
      <c r="C8" s="304" t="s">
        <v>63</v>
      </c>
      <c r="D8" s="283">
        <f>D9+D10+D15+D16+D17+D18+D19+D20+D21</f>
        <v>24912</v>
      </c>
      <c r="E8" s="283">
        <f t="shared" ref="E8:F8" si="0">E9+E10+E15+E16+E17+E18+E19+E20+E21</f>
        <v>28638</v>
      </c>
      <c r="F8" s="477">
        <f t="shared" si="0"/>
        <v>46756</v>
      </c>
    </row>
    <row r="9" spans="1:6" s="139" customFormat="1">
      <c r="A9" s="247" t="e">
        <f>#REF!</f>
        <v>#REF!</v>
      </c>
      <c r="B9" s="310"/>
      <c r="C9" s="309" t="s">
        <v>74</v>
      </c>
      <c r="D9" s="248">
        <v>400</v>
      </c>
      <c r="E9" s="248">
        <v>416</v>
      </c>
      <c r="F9" s="248">
        <v>700</v>
      </c>
    </row>
    <row r="10" spans="1:6" s="139" customFormat="1">
      <c r="A10" s="311" t="e">
        <f>#REF!</f>
        <v>#REF!</v>
      </c>
      <c r="B10" s="312"/>
      <c r="C10" s="247" t="s">
        <v>75</v>
      </c>
      <c r="D10" s="247">
        <f>SUM(D11:D14)</f>
        <v>22580</v>
      </c>
      <c r="E10" s="247">
        <f t="shared" ref="E10:F10" si="1">SUM(E11:E14)</f>
        <v>24492</v>
      </c>
      <c r="F10" s="247">
        <f t="shared" si="1"/>
        <v>41400</v>
      </c>
    </row>
    <row r="11" spans="1:6" s="139" customFormat="1">
      <c r="A11" s="564" t="e">
        <f>#REF!</f>
        <v>#REF!</v>
      </c>
      <c r="B11" s="565"/>
      <c r="C11" s="253" t="s">
        <v>83</v>
      </c>
      <c r="D11" s="145">
        <v>6440</v>
      </c>
      <c r="E11" s="145">
        <v>6839</v>
      </c>
      <c r="F11" s="145">
        <v>10093</v>
      </c>
    </row>
    <row r="12" spans="1:6" s="139" customFormat="1">
      <c r="A12" s="564" t="e">
        <f>#REF!</f>
        <v>#REF!</v>
      </c>
      <c r="B12" s="565"/>
      <c r="C12" s="161" t="s">
        <v>84</v>
      </c>
      <c r="D12" s="145">
        <v>16045</v>
      </c>
      <c r="E12" s="145">
        <v>14936</v>
      </c>
      <c r="F12" s="145">
        <v>28102</v>
      </c>
    </row>
    <row r="13" spans="1:6" s="139" customFormat="1">
      <c r="A13" s="564" t="e">
        <f>#REF!</f>
        <v>#REF!</v>
      </c>
      <c r="B13" s="565"/>
      <c r="C13" s="161" t="s">
        <v>85</v>
      </c>
      <c r="D13" s="145">
        <v>95</v>
      </c>
      <c r="E13" s="145">
        <v>2717</v>
      </c>
      <c r="F13" s="145">
        <v>3205</v>
      </c>
    </row>
    <row r="14" spans="1:6" s="139" customFormat="1">
      <c r="A14" s="564" t="e">
        <f>#REF!</f>
        <v>#REF!</v>
      </c>
      <c r="B14" s="565"/>
      <c r="C14" s="161" t="s">
        <v>86</v>
      </c>
      <c r="D14" s="145"/>
      <c r="E14" s="145"/>
      <c r="F14" s="145"/>
    </row>
    <row r="15" spans="1:6" s="139" customFormat="1">
      <c r="A15" s="247" t="e">
        <f>#REF!</f>
        <v>#REF!</v>
      </c>
      <c r="B15" s="310"/>
      <c r="C15" s="247" t="s">
        <v>76</v>
      </c>
      <c r="D15" s="248"/>
      <c r="E15" s="248"/>
      <c r="F15" s="248"/>
    </row>
    <row r="16" spans="1:6" s="139" customFormat="1">
      <c r="A16" s="247" t="e">
        <f>#REF!</f>
        <v>#REF!</v>
      </c>
      <c r="B16" s="310"/>
      <c r="C16" s="247" t="s">
        <v>77</v>
      </c>
      <c r="D16" s="248">
        <v>1516</v>
      </c>
      <c r="E16" s="248">
        <v>3278</v>
      </c>
      <c r="F16" s="248">
        <v>3610</v>
      </c>
    </row>
    <row r="17" spans="1:6" s="139" customFormat="1">
      <c r="A17" s="247" t="e">
        <f>#REF!</f>
        <v>#REF!</v>
      </c>
      <c r="B17" s="310"/>
      <c r="C17" s="247" t="s">
        <v>78</v>
      </c>
      <c r="D17" s="248">
        <v>416</v>
      </c>
      <c r="E17" s="248">
        <v>452</v>
      </c>
      <c r="F17" s="248">
        <v>660</v>
      </c>
    </row>
    <row r="18" spans="1:6" s="139" customFormat="1">
      <c r="A18" s="247" t="e">
        <f>#REF!</f>
        <v>#REF!</v>
      </c>
      <c r="B18" s="310"/>
      <c r="C18" s="247" t="s">
        <v>79</v>
      </c>
      <c r="D18" s="248"/>
      <c r="E18" s="248"/>
      <c r="F18" s="248">
        <v>386</v>
      </c>
    </row>
    <row r="19" spans="1:6" s="139" customFormat="1">
      <c r="A19" s="247" t="e">
        <f>#REF!</f>
        <v>#REF!</v>
      </c>
      <c r="B19" s="505" t="s">
        <v>153</v>
      </c>
      <c r="C19" s="247" t="s">
        <v>80</v>
      </c>
      <c r="D19" s="248"/>
      <c r="E19" s="248"/>
      <c r="F19" s="248"/>
    </row>
    <row r="20" spans="1:6" s="139" customFormat="1">
      <c r="A20" s="247" t="e">
        <f>#REF!</f>
        <v>#REF!</v>
      </c>
      <c r="B20" s="505" t="s">
        <v>154</v>
      </c>
      <c r="C20" s="247" t="s">
        <v>81</v>
      </c>
      <c r="D20" s="248"/>
      <c r="E20" s="248"/>
      <c r="F20" s="248"/>
    </row>
    <row r="21" spans="1:6" s="139" customFormat="1">
      <c r="A21" s="247" t="e">
        <f>#REF!</f>
        <v>#REF!</v>
      </c>
      <c r="B21" s="505" t="s">
        <v>155</v>
      </c>
      <c r="C21" s="247" t="s">
        <v>82</v>
      </c>
      <c r="D21" s="248"/>
      <c r="E21" s="248"/>
      <c r="F21" s="248"/>
    </row>
    <row r="22" spans="1:6" s="139" customFormat="1" ht="18.75">
      <c r="A22" s="575" t="e">
        <f>#REF!</f>
        <v>#REF!</v>
      </c>
      <c r="B22" s="577"/>
      <c r="C22" s="316" t="s">
        <v>64</v>
      </c>
      <c r="D22" s="283">
        <f>SUM(D23:D27)</f>
        <v>2685</v>
      </c>
      <c r="E22" s="283">
        <f t="shared" ref="E22:F22" si="2">SUM(E23:E27)</f>
        <v>2897</v>
      </c>
      <c r="F22" s="283">
        <f t="shared" si="2"/>
        <v>2168</v>
      </c>
    </row>
    <row r="23" spans="1:6" s="139" customFormat="1">
      <c r="A23" s="247" t="e">
        <f>#REF!</f>
        <v>#REF!</v>
      </c>
      <c r="B23" s="310"/>
      <c r="C23" s="247" t="s">
        <v>87</v>
      </c>
      <c r="D23" s="248">
        <v>193</v>
      </c>
      <c r="E23" s="248">
        <v>31</v>
      </c>
      <c r="F23" s="248">
        <v>168</v>
      </c>
    </row>
    <row r="24" spans="1:6" s="139" customFormat="1">
      <c r="A24" s="247" t="e">
        <f>#REF!</f>
        <v>#REF!</v>
      </c>
      <c r="B24" s="310"/>
      <c r="C24" s="247" t="s">
        <v>88</v>
      </c>
      <c r="D24" s="248">
        <v>2492</v>
      </c>
      <c r="E24" s="248">
        <v>2866</v>
      </c>
      <c r="F24" s="248">
        <v>2000</v>
      </c>
    </row>
    <row r="25" spans="1:6" s="139" customFormat="1">
      <c r="A25" s="247" t="e">
        <f>#REF!</f>
        <v>#REF!</v>
      </c>
      <c r="B25" s="310"/>
      <c r="C25" s="247" t="s">
        <v>89</v>
      </c>
      <c r="D25" s="248"/>
      <c r="E25" s="248"/>
      <c r="F25" s="248"/>
    </row>
    <row r="26" spans="1:6" s="139" customFormat="1">
      <c r="A26" s="247" t="e">
        <f>#REF!</f>
        <v>#REF!</v>
      </c>
      <c r="B26" s="310"/>
      <c r="C26" s="247" t="s">
        <v>90</v>
      </c>
      <c r="D26" s="248"/>
      <c r="E26" s="248"/>
      <c r="F26" s="248"/>
    </row>
    <row r="27" spans="1:6" s="139" customFormat="1">
      <c r="A27" s="247" t="e">
        <f>#REF!</f>
        <v>#REF!</v>
      </c>
      <c r="B27" s="310"/>
      <c r="C27" s="247" t="s">
        <v>91</v>
      </c>
      <c r="D27" s="248"/>
      <c r="E27" s="248"/>
      <c r="F27" s="248"/>
    </row>
    <row r="28" spans="1:6" s="139" customFormat="1" ht="18.75">
      <c r="A28" s="575" t="e">
        <f>#REF!</f>
        <v>#REF!</v>
      </c>
      <c r="B28" s="577"/>
      <c r="C28" s="316" t="s">
        <v>65</v>
      </c>
      <c r="D28" s="283">
        <f>D29+D33+D34+D38+D42+D56+D66+D67+D68+D69</f>
        <v>11464</v>
      </c>
      <c r="E28" s="283">
        <f>E29+E33+E34+E38+E42+E56+E66+E67+E68+E69</f>
        <v>15704</v>
      </c>
      <c r="F28" s="283">
        <f>F29+F33+F34+F38+F42+F56+F66+F67+F68+F69</f>
        <v>25179</v>
      </c>
    </row>
    <row r="29" spans="1:6" s="139" customFormat="1">
      <c r="A29" s="247" t="e">
        <f>#REF!</f>
        <v>#REF!</v>
      </c>
      <c r="B29" s="310"/>
      <c r="C29" s="247" t="s">
        <v>92</v>
      </c>
      <c r="D29" s="247">
        <f>SUM(D30:D32)</f>
        <v>4945</v>
      </c>
      <c r="E29" s="247">
        <f t="shared" ref="E29:F29" si="3">SUM(E30:E32)</f>
        <v>8520</v>
      </c>
      <c r="F29" s="247">
        <f t="shared" si="3"/>
        <v>11580</v>
      </c>
    </row>
    <row r="30" spans="1:6" s="139" customFormat="1">
      <c r="A30" s="564" t="e">
        <f>#REF!</f>
        <v>#REF!</v>
      </c>
      <c r="B30" s="565"/>
      <c r="C30" s="161" t="s">
        <v>124</v>
      </c>
      <c r="D30" s="145">
        <v>4945</v>
      </c>
      <c r="E30" s="145">
        <v>3874</v>
      </c>
      <c r="F30" s="145">
        <v>6180</v>
      </c>
    </row>
    <row r="31" spans="1:6" s="139" customFormat="1">
      <c r="A31" s="564" t="e">
        <f>#REF!</f>
        <v>#REF!</v>
      </c>
      <c r="B31" s="565"/>
      <c r="C31" s="161" t="s">
        <v>125</v>
      </c>
      <c r="D31" s="145"/>
      <c r="E31" s="145"/>
      <c r="F31" s="145"/>
    </row>
    <row r="32" spans="1:6" s="139" customFormat="1">
      <c r="A32" s="564" t="e">
        <f>#REF!</f>
        <v>#REF!</v>
      </c>
      <c r="B32" s="565"/>
      <c r="C32" s="161" t="s">
        <v>126</v>
      </c>
      <c r="D32" s="145"/>
      <c r="E32" s="145">
        <v>4646</v>
      </c>
      <c r="F32" s="145">
        <v>5400</v>
      </c>
    </row>
    <row r="33" spans="1:6" s="139" customFormat="1">
      <c r="A33" s="247" t="e">
        <f>#REF!</f>
        <v>#REF!</v>
      </c>
      <c r="B33" s="310"/>
      <c r="C33" s="247" t="s">
        <v>93</v>
      </c>
      <c r="D33" s="248"/>
      <c r="E33" s="248"/>
      <c r="F33" s="248"/>
    </row>
    <row r="34" spans="1:6" s="139" customFormat="1">
      <c r="A34" s="247" t="e">
        <f>#REF!</f>
        <v>#REF!</v>
      </c>
      <c r="B34" s="310"/>
      <c r="C34" s="247" t="s">
        <v>94</v>
      </c>
      <c r="D34" s="247">
        <f>SUM(D35:D37)</f>
        <v>34</v>
      </c>
      <c r="E34" s="247">
        <f t="shared" ref="E34:F34" si="4">SUM(E35:E37)</f>
        <v>2217</v>
      </c>
      <c r="F34" s="247">
        <f t="shared" si="4"/>
        <v>6689</v>
      </c>
    </row>
    <row r="35" spans="1:6" s="139" customFormat="1">
      <c r="A35" s="564" t="e">
        <f>#REF!</f>
        <v>#REF!</v>
      </c>
      <c r="B35" s="565"/>
      <c r="C35" s="161" t="s">
        <v>127</v>
      </c>
      <c r="D35" s="145">
        <v>34</v>
      </c>
      <c r="E35" s="145">
        <v>1046</v>
      </c>
      <c r="F35" s="145">
        <v>5139</v>
      </c>
    </row>
    <row r="36" spans="1:6" s="139" customFormat="1">
      <c r="A36" s="564" t="e">
        <f>#REF!</f>
        <v>#REF!</v>
      </c>
      <c r="B36" s="565"/>
      <c r="C36" s="161" t="s">
        <v>128</v>
      </c>
      <c r="D36" s="145"/>
      <c r="E36" s="145"/>
      <c r="F36" s="145"/>
    </row>
    <row r="37" spans="1:6" s="139" customFormat="1">
      <c r="A37" s="564" t="e">
        <f>#REF!</f>
        <v>#REF!</v>
      </c>
      <c r="B37" s="565"/>
      <c r="C37" s="161" t="s">
        <v>129</v>
      </c>
      <c r="D37" s="145"/>
      <c r="E37" s="145">
        <v>1171</v>
      </c>
      <c r="F37" s="145">
        <v>1550</v>
      </c>
    </row>
    <row r="38" spans="1:6" s="139" customFormat="1">
      <c r="A38" s="247" t="e">
        <f>#REF!</f>
        <v>#REF!</v>
      </c>
      <c r="B38" s="310"/>
      <c r="C38" s="247" t="s">
        <v>95</v>
      </c>
      <c r="D38" s="247">
        <f>SUM(D39:D41)</f>
        <v>4</v>
      </c>
      <c r="E38" s="247">
        <f t="shared" ref="E38:F38" si="5">SUM(E39:E41)</f>
        <v>38</v>
      </c>
      <c r="F38" s="247">
        <f t="shared" si="5"/>
        <v>50</v>
      </c>
    </row>
    <row r="39" spans="1:6" s="139" customFormat="1">
      <c r="A39" s="564" t="e">
        <f>#REF!</f>
        <v>#REF!</v>
      </c>
      <c r="B39" s="565"/>
      <c r="C39" s="161" t="s">
        <v>130</v>
      </c>
      <c r="D39" s="145">
        <v>4</v>
      </c>
      <c r="E39" s="145">
        <v>38</v>
      </c>
      <c r="F39" s="145">
        <v>50</v>
      </c>
    </row>
    <row r="40" spans="1:6" s="139" customFormat="1">
      <c r="A40" s="564" t="e">
        <f>#REF!</f>
        <v>#REF!</v>
      </c>
      <c r="B40" s="565"/>
      <c r="C40" s="161" t="s">
        <v>131</v>
      </c>
      <c r="D40" s="145"/>
      <c r="E40" s="145"/>
      <c r="F40" s="145"/>
    </row>
    <row r="41" spans="1:6" s="139" customFormat="1">
      <c r="A41" s="564" t="e">
        <f>#REF!</f>
        <v>#REF!</v>
      </c>
      <c r="B41" s="565"/>
      <c r="C41" s="161" t="s">
        <v>132</v>
      </c>
      <c r="D41" s="145"/>
      <c r="E41" s="145"/>
      <c r="F41" s="145"/>
    </row>
    <row r="42" spans="1:6" s="139" customFormat="1">
      <c r="A42" s="247" t="e">
        <f>#REF!</f>
        <v>#REF!</v>
      </c>
      <c r="B42" s="310"/>
      <c r="C42" s="247" t="s">
        <v>96</v>
      </c>
      <c r="D42" s="247">
        <f>SUM(D43:D55)</f>
        <v>6360</v>
      </c>
      <c r="E42" s="247">
        <f>SUM(E43:E55)</f>
        <v>3563</v>
      </c>
      <c r="F42" s="247">
        <f>SUM(F43:F55)</f>
        <v>5210</v>
      </c>
    </row>
    <row r="43" spans="1:6" s="139" customFormat="1">
      <c r="A43" s="564" t="e">
        <f>#REF!</f>
        <v>#REF!</v>
      </c>
      <c r="B43" s="565"/>
      <c r="C43" s="161" t="s">
        <v>99</v>
      </c>
      <c r="D43" s="145">
        <v>5932</v>
      </c>
      <c r="E43" s="145">
        <v>3170</v>
      </c>
      <c r="F43" s="145">
        <v>4240</v>
      </c>
    </row>
    <row r="44" spans="1:6" s="139" customFormat="1">
      <c r="A44" s="564" t="e">
        <f>#REF!</f>
        <v>#REF!</v>
      </c>
      <c r="B44" s="565"/>
      <c r="C44" s="161" t="s">
        <v>100</v>
      </c>
      <c r="D44" s="145">
        <v>369</v>
      </c>
      <c r="E44" s="145">
        <v>258</v>
      </c>
      <c r="F44" s="145">
        <v>310</v>
      </c>
    </row>
    <row r="45" spans="1:6" s="139" customFormat="1">
      <c r="A45" s="564" t="e">
        <f>#REF!</f>
        <v>#REF!</v>
      </c>
      <c r="B45" s="565"/>
      <c r="C45" s="161" t="s">
        <v>101</v>
      </c>
      <c r="D45" s="145"/>
      <c r="E45" s="145"/>
      <c r="F45" s="145"/>
    </row>
    <row r="46" spans="1:6" s="139" customFormat="1">
      <c r="A46" s="564" t="e">
        <f>#REF!</f>
        <v>#REF!</v>
      </c>
      <c r="B46" s="565"/>
      <c r="C46" s="161" t="s">
        <v>102</v>
      </c>
      <c r="D46" s="145"/>
      <c r="E46" s="145"/>
      <c r="F46" s="145"/>
    </row>
    <row r="47" spans="1:6" s="139" customFormat="1">
      <c r="A47" s="564" t="e">
        <f>#REF!</f>
        <v>#REF!</v>
      </c>
      <c r="B47" s="565"/>
      <c r="C47" s="161" t="s">
        <v>103</v>
      </c>
      <c r="D47" s="145"/>
      <c r="E47" s="145">
        <v>47</v>
      </c>
      <c r="F47" s="145">
        <v>160</v>
      </c>
    </row>
    <row r="48" spans="1:6" s="139" customFormat="1">
      <c r="A48" s="564" t="e">
        <f>#REF!</f>
        <v>#REF!</v>
      </c>
      <c r="B48" s="565"/>
      <c r="C48" s="161" t="s">
        <v>104</v>
      </c>
      <c r="D48" s="145">
        <v>59</v>
      </c>
      <c r="E48" s="145">
        <v>88</v>
      </c>
      <c r="F48" s="145">
        <v>250</v>
      </c>
    </row>
    <row r="49" spans="1:6" s="139" customFormat="1">
      <c r="A49" s="564" t="e">
        <f>#REF!</f>
        <v>#REF!</v>
      </c>
      <c r="B49" s="565"/>
      <c r="C49" s="161" t="s">
        <v>105</v>
      </c>
      <c r="D49" s="145"/>
      <c r="E49" s="145"/>
      <c r="F49" s="145"/>
    </row>
    <row r="50" spans="1:6" s="139" customFormat="1">
      <c r="A50" s="564" t="e">
        <f>#REF!</f>
        <v>#REF!</v>
      </c>
      <c r="B50" s="565"/>
      <c r="C50" s="161" t="s">
        <v>106</v>
      </c>
      <c r="D50" s="145"/>
      <c r="E50" s="145"/>
      <c r="F50" s="145">
        <v>250</v>
      </c>
    </row>
    <row r="51" spans="1:6" s="139" customFormat="1">
      <c r="A51" s="564" t="e">
        <f>#REF!</f>
        <v>#REF!</v>
      </c>
      <c r="B51" s="565"/>
      <c r="C51" s="161" t="s">
        <v>107</v>
      </c>
      <c r="D51" s="145"/>
      <c r="E51" s="145"/>
      <c r="F51" s="145"/>
    </row>
    <row r="52" spans="1:6" s="139" customFormat="1">
      <c r="A52" s="564" t="e">
        <f>#REF!</f>
        <v>#REF!</v>
      </c>
      <c r="B52" s="565"/>
      <c r="C52" s="161" t="s">
        <v>108</v>
      </c>
      <c r="D52" s="145"/>
      <c r="E52" s="145"/>
      <c r="F52" s="145"/>
    </row>
    <row r="53" spans="1:6" s="139" customFormat="1">
      <c r="A53" s="564" t="e">
        <f>#REF!</f>
        <v>#REF!</v>
      </c>
      <c r="B53" s="565"/>
      <c r="C53" s="161" t="s">
        <v>109</v>
      </c>
      <c r="D53" s="145"/>
      <c r="E53" s="145"/>
      <c r="F53" s="145"/>
    </row>
    <row r="54" spans="1:6" s="139" customFormat="1">
      <c r="A54" s="564" t="e">
        <f>#REF!</f>
        <v>#REF!</v>
      </c>
      <c r="B54" s="565"/>
      <c r="C54" s="161" t="s">
        <v>110</v>
      </c>
      <c r="D54" s="145"/>
      <c r="E54" s="145"/>
      <c r="F54" s="145"/>
    </row>
    <row r="55" spans="1:6" s="139" customFormat="1">
      <c r="A55" s="564" t="e">
        <f>#REF!</f>
        <v>#REF!</v>
      </c>
      <c r="B55" s="565"/>
      <c r="C55" s="161" t="s">
        <v>111</v>
      </c>
      <c r="D55" s="145"/>
      <c r="E55" s="145"/>
      <c r="F55" s="145"/>
    </row>
    <row r="56" spans="1:6" s="139" customFormat="1">
      <c r="A56" s="247" t="e">
        <f>#REF!</f>
        <v>#REF!</v>
      </c>
      <c r="B56" s="310"/>
      <c r="C56" s="247" t="s">
        <v>97</v>
      </c>
      <c r="D56" s="247">
        <f>SUM(D57:D65)</f>
        <v>0</v>
      </c>
      <c r="E56" s="247">
        <f t="shared" ref="E56:F56" si="6">SUM(E57:E65)</f>
        <v>0</v>
      </c>
      <c r="F56" s="247">
        <f t="shared" si="6"/>
        <v>0</v>
      </c>
    </row>
    <row r="57" spans="1:6" s="139" customFormat="1">
      <c r="A57" s="564" t="e">
        <f>#REF!</f>
        <v>#REF!</v>
      </c>
      <c r="B57" s="565"/>
      <c r="C57" s="161" t="s">
        <v>112</v>
      </c>
      <c r="D57" s="145"/>
      <c r="E57" s="145"/>
      <c r="F57" s="145"/>
    </row>
    <row r="58" spans="1:6" s="139" customFormat="1">
      <c r="A58" s="564" t="e">
        <f>#REF!</f>
        <v>#REF!</v>
      </c>
      <c r="B58" s="565"/>
      <c r="C58" s="161" t="s">
        <v>113</v>
      </c>
      <c r="D58" s="145"/>
      <c r="E58" s="145"/>
      <c r="F58" s="145"/>
    </row>
    <row r="59" spans="1:6" s="139" customFormat="1">
      <c r="A59" s="564" t="e">
        <f>#REF!</f>
        <v>#REF!</v>
      </c>
      <c r="B59" s="565"/>
      <c r="C59" s="161" t="s">
        <v>114</v>
      </c>
      <c r="D59" s="145"/>
      <c r="E59" s="145"/>
      <c r="F59" s="145"/>
    </row>
    <row r="60" spans="1:6" s="139" customFormat="1">
      <c r="A60" s="564" t="e">
        <f>#REF!</f>
        <v>#REF!</v>
      </c>
      <c r="B60" s="565"/>
      <c r="C60" s="161" t="s">
        <v>115</v>
      </c>
      <c r="D60" s="145"/>
      <c r="E60" s="145"/>
      <c r="F60" s="145"/>
    </row>
    <row r="61" spans="1:6" s="139" customFormat="1">
      <c r="A61" s="564" t="e">
        <f>#REF!</f>
        <v>#REF!</v>
      </c>
      <c r="B61" s="565"/>
      <c r="C61" s="161" t="s">
        <v>116</v>
      </c>
      <c r="D61" s="145"/>
      <c r="E61" s="145"/>
      <c r="F61" s="145"/>
    </row>
    <row r="62" spans="1:6" s="139" customFormat="1">
      <c r="A62" s="564" t="e">
        <f>#REF!</f>
        <v>#REF!</v>
      </c>
      <c r="B62" s="565"/>
      <c r="C62" s="161" t="s">
        <v>117</v>
      </c>
      <c r="D62" s="145"/>
      <c r="E62" s="145"/>
      <c r="F62" s="145"/>
    </row>
    <row r="63" spans="1:6" s="139" customFormat="1">
      <c r="A63" s="564" t="e">
        <f>#REF!</f>
        <v>#REF!</v>
      </c>
      <c r="B63" s="565"/>
      <c r="C63" s="161" t="s">
        <v>118</v>
      </c>
      <c r="D63" s="145"/>
      <c r="E63" s="145"/>
      <c r="F63" s="145"/>
    </row>
    <row r="64" spans="1:6" s="139" customFormat="1">
      <c r="A64" s="564" t="e">
        <f>#REF!</f>
        <v>#REF!</v>
      </c>
      <c r="B64" s="565"/>
      <c r="C64" s="161" t="s">
        <v>119</v>
      </c>
      <c r="D64" s="145"/>
      <c r="E64" s="145"/>
      <c r="F64" s="145"/>
    </row>
    <row r="65" spans="1:6" s="139" customFormat="1">
      <c r="A65" s="564" t="e">
        <f>#REF!</f>
        <v>#REF!</v>
      </c>
      <c r="B65" s="565"/>
      <c r="C65" s="161" t="s">
        <v>120</v>
      </c>
      <c r="D65" s="145"/>
      <c r="E65" s="145"/>
      <c r="F65" s="145"/>
    </row>
    <row r="66" spans="1:6" s="139" customFormat="1">
      <c r="A66" s="247" t="e">
        <f>#REF!</f>
        <v>#REF!</v>
      </c>
      <c r="B66" s="310"/>
      <c r="C66" s="247" t="s">
        <v>98</v>
      </c>
      <c r="D66" s="248"/>
      <c r="E66" s="248"/>
      <c r="F66" s="248"/>
    </row>
    <row r="67" spans="1:6" s="139" customFormat="1">
      <c r="A67" s="247" t="e">
        <f>#REF!</f>
        <v>#REF!</v>
      </c>
      <c r="B67" s="310"/>
      <c r="C67" s="247" t="s">
        <v>121</v>
      </c>
      <c r="D67" s="248">
        <v>121</v>
      </c>
      <c r="E67" s="248">
        <v>1366</v>
      </c>
      <c r="F67" s="248">
        <v>1650</v>
      </c>
    </row>
    <row r="68" spans="1:6" s="139" customFormat="1">
      <c r="A68" s="247" t="e">
        <f>#REF!</f>
        <v>#REF!</v>
      </c>
      <c r="B68" s="310"/>
      <c r="C68" s="247" t="s">
        <v>122</v>
      </c>
      <c r="D68" s="248"/>
      <c r="E68" s="248"/>
      <c r="F68" s="248"/>
    </row>
    <row r="69" spans="1:6" s="139" customFormat="1">
      <c r="A69" s="247" t="e">
        <f>#REF!</f>
        <v>#REF!</v>
      </c>
      <c r="B69" s="310"/>
      <c r="C69" s="247" t="s">
        <v>123</v>
      </c>
      <c r="D69" s="248"/>
      <c r="E69" s="248"/>
      <c r="F69" s="248"/>
    </row>
    <row r="70" spans="1:6" s="139" customFormat="1" ht="18.75">
      <c r="A70" s="575" t="e">
        <f>#REF!</f>
        <v>#REF!</v>
      </c>
      <c r="B70" s="577"/>
      <c r="C70" s="316" t="s">
        <v>66</v>
      </c>
      <c r="D70" s="283">
        <f>SUM(D71:D84)</f>
        <v>21306</v>
      </c>
      <c r="E70" s="283">
        <f>SUM(E71:E84)</f>
        <v>13212</v>
      </c>
      <c r="F70" s="283">
        <f>SUM(F71:F84)</f>
        <v>15897</v>
      </c>
    </row>
    <row r="71" spans="1:6" s="139" customFormat="1">
      <c r="A71" s="247" t="e">
        <f>#REF!</f>
        <v>#REF!</v>
      </c>
      <c r="B71" s="310"/>
      <c r="C71" s="247" t="s">
        <v>133</v>
      </c>
      <c r="D71" s="248">
        <v>20480</v>
      </c>
      <c r="E71" s="248">
        <v>12976</v>
      </c>
      <c r="F71" s="248">
        <v>15378</v>
      </c>
    </row>
    <row r="72" spans="1:6" s="139" customFormat="1">
      <c r="A72" s="247" t="e">
        <f>#REF!</f>
        <v>#REF!</v>
      </c>
      <c r="B72" s="310"/>
      <c r="C72" s="247" t="s">
        <v>134</v>
      </c>
      <c r="D72" s="248"/>
      <c r="E72" s="248"/>
      <c r="F72" s="248"/>
    </row>
    <row r="73" spans="1:6" s="139" customFormat="1">
      <c r="A73" s="247" t="e">
        <f>#REF!</f>
        <v>#REF!</v>
      </c>
      <c r="B73" s="310"/>
      <c r="C73" s="247" t="s">
        <v>135</v>
      </c>
      <c r="D73" s="248"/>
      <c r="E73" s="248"/>
      <c r="F73" s="248"/>
    </row>
    <row r="74" spans="1:6" s="139" customFormat="1">
      <c r="A74" s="247" t="e">
        <f>#REF!</f>
        <v>#REF!</v>
      </c>
      <c r="B74" s="310"/>
      <c r="C74" s="247" t="s">
        <v>136</v>
      </c>
      <c r="D74" s="248"/>
      <c r="E74" s="248"/>
      <c r="F74" s="248"/>
    </row>
    <row r="75" spans="1:6" s="139" customFormat="1">
      <c r="A75" s="247" t="e">
        <f>#REF!</f>
        <v>#REF!</v>
      </c>
      <c r="B75" s="310"/>
      <c r="C75" s="247" t="s">
        <v>137</v>
      </c>
      <c r="D75" s="248"/>
      <c r="E75" s="248"/>
      <c r="F75" s="248"/>
    </row>
    <row r="76" spans="1:6" s="139" customFormat="1">
      <c r="A76" s="247" t="e">
        <f>#REF!</f>
        <v>#REF!</v>
      </c>
      <c r="B76" s="310"/>
      <c r="C76" s="247" t="s">
        <v>138</v>
      </c>
      <c r="D76" s="248"/>
      <c r="E76" s="248"/>
      <c r="F76" s="248"/>
    </row>
    <row r="77" spans="1:6" s="139" customFormat="1">
      <c r="A77" s="247" t="e">
        <f>#REF!</f>
        <v>#REF!</v>
      </c>
      <c r="B77" s="310"/>
      <c r="C77" s="247" t="s">
        <v>139</v>
      </c>
      <c r="D77" s="248"/>
      <c r="E77" s="248"/>
      <c r="F77" s="248">
        <v>199</v>
      </c>
    </row>
    <row r="78" spans="1:6" s="139" customFormat="1">
      <c r="A78" s="247" t="e">
        <f>#REF!</f>
        <v>#REF!</v>
      </c>
      <c r="B78" s="310"/>
      <c r="C78" s="247" t="s">
        <v>140</v>
      </c>
      <c r="D78" s="248">
        <v>826</v>
      </c>
      <c r="E78" s="248">
        <v>236</v>
      </c>
      <c r="F78" s="248">
        <v>320</v>
      </c>
    </row>
    <row r="79" spans="1:6" s="139" customFormat="1">
      <c r="A79" s="247" t="e">
        <f>#REF!</f>
        <v>#REF!</v>
      </c>
      <c r="B79" s="310"/>
      <c r="C79" s="247" t="s">
        <v>141</v>
      </c>
      <c r="D79" s="248"/>
      <c r="E79" s="248"/>
      <c r="F79" s="248"/>
    </row>
    <row r="80" spans="1:6" s="139" customFormat="1">
      <c r="A80" s="247" t="e">
        <f>#REF!</f>
        <v>#REF!</v>
      </c>
      <c r="B80" s="310"/>
      <c r="C80" s="247" t="s">
        <v>142</v>
      </c>
      <c r="D80" s="248"/>
      <c r="E80" s="248"/>
      <c r="F80" s="248"/>
    </row>
    <row r="81" spans="1:6" s="139" customFormat="1">
      <c r="A81" s="247" t="e">
        <f>#REF!</f>
        <v>#REF!</v>
      </c>
      <c r="B81" s="310"/>
      <c r="C81" s="247" t="s">
        <v>143</v>
      </c>
      <c r="D81" s="248"/>
      <c r="E81" s="248"/>
      <c r="F81" s="248"/>
    </row>
    <row r="82" spans="1:6" s="139" customFormat="1">
      <c r="A82" s="247" t="e">
        <f>#REF!</f>
        <v>#REF!</v>
      </c>
      <c r="B82" s="310"/>
      <c r="C82" s="247" t="s">
        <v>144</v>
      </c>
      <c r="D82" s="248"/>
      <c r="E82" s="248"/>
      <c r="F82" s="248"/>
    </row>
    <row r="83" spans="1:6" s="139" customFormat="1">
      <c r="A83" s="247" t="e">
        <f>#REF!</f>
        <v>#REF!</v>
      </c>
      <c r="B83" s="310"/>
      <c r="C83" s="247" t="s">
        <v>145</v>
      </c>
      <c r="D83" s="248"/>
      <c r="E83" s="248"/>
      <c r="F83" s="248"/>
    </row>
    <row r="84" spans="1:6" s="139" customFormat="1">
      <c r="A84" s="247" t="e">
        <f>#REF!</f>
        <v>#REF!</v>
      </c>
      <c r="B84" s="310"/>
      <c r="C84" s="247" t="s">
        <v>146</v>
      </c>
      <c r="D84" s="248"/>
      <c r="E84" s="248"/>
      <c r="F84" s="248"/>
    </row>
    <row r="85" spans="1:6" s="139" customFormat="1" ht="18.75">
      <c r="A85" s="566" t="e">
        <f>#REF!</f>
        <v>#REF!</v>
      </c>
      <c r="B85" s="567"/>
      <c r="C85" s="315" t="s">
        <v>60</v>
      </c>
      <c r="D85" s="282">
        <f>D86+D87+D90</f>
        <v>207993</v>
      </c>
      <c r="E85" s="282">
        <f t="shared" ref="E85:F85" si="7">E86+E87+E90</f>
        <v>190426</v>
      </c>
      <c r="F85" s="282">
        <f t="shared" si="7"/>
        <v>369110</v>
      </c>
    </row>
    <row r="86" spans="1:6" s="139" customFormat="1" ht="18.75">
      <c r="A86" s="568" t="e">
        <f>#REF!</f>
        <v>#REF!</v>
      </c>
      <c r="B86" s="569"/>
      <c r="C86" s="316" t="s">
        <v>67</v>
      </c>
      <c r="D86" s="314">
        <v>120442</v>
      </c>
      <c r="E86" s="248">
        <v>158182</v>
      </c>
      <c r="F86" s="248">
        <v>133538</v>
      </c>
    </row>
    <row r="87" spans="1:6" s="139" customFormat="1" ht="18.75">
      <c r="A87" s="568" t="e">
        <f>#REF!</f>
        <v>#REF!</v>
      </c>
      <c r="B87" s="569"/>
      <c r="C87" s="316" t="s">
        <v>69</v>
      </c>
      <c r="D87" s="283">
        <f>SUM(D88:D89)</f>
        <v>87551</v>
      </c>
      <c r="E87" s="283">
        <f t="shared" ref="E87:F87" si="8">SUM(E88:E89)</f>
        <v>32244</v>
      </c>
      <c r="F87" s="283">
        <f t="shared" si="8"/>
        <v>235572</v>
      </c>
    </row>
    <row r="88" spans="1:6" s="139" customFormat="1">
      <c r="A88" s="247" t="e">
        <f>#REF!</f>
        <v>#REF!</v>
      </c>
      <c r="B88" s="310"/>
      <c r="C88" s="247" t="s">
        <v>147</v>
      </c>
      <c r="D88" s="145">
        <v>40434</v>
      </c>
      <c r="E88" s="145"/>
      <c r="F88" s="145">
        <v>43088</v>
      </c>
    </row>
    <row r="89" spans="1:6" s="139" customFormat="1">
      <c r="A89" s="247" t="e">
        <f>#REF!</f>
        <v>#REF!</v>
      </c>
      <c r="B89" s="310"/>
      <c r="C89" s="247" t="s">
        <v>148</v>
      </c>
      <c r="D89" s="145">
        <v>47117</v>
      </c>
      <c r="E89" s="145">
        <v>32244</v>
      </c>
      <c r="F89" s="145">
        <v>192484</v>
      </c>
    </row>
    <row r="90" spans="1:6" s="139" customFormat="1" ht="18.75">
      <c r="A90" s="568" t="e">
        <f>#REF!</f>
        <v>#REF!</v>
      </c>
      <c r="B90" s="569"/>
      <c r="C90" s="316" t="s">
        <v>68</v>
      </c>
      <c r="D90" s="314"/>
      <c r="E90" s="248"/>
      <c r="F90" s="248"/>
    </row>
    <row r="91" spans="1:6" s="139" customFormat="1" ht="18.75">
      <c r="A91" s="566" t="e">
        <f>#REF!</f>
        <v>#REF!</v>
      </c>
      <c r="B91" s="567"/>
      <c r="C91" s="315" t="s">
        <v>61</v>
      </c>
      <c r="D91" s="282">
        <f>SUM(D92:D93)</f>
        <v>0</v>
      </c>
      <c r="E91" s="282">
        <f t="shared" ref="E91:F91" si="9">SUM(E92:E93)</f>
        <v>0</v>
      </c>
      <c r="F91" s="282">
        <f t="shared" si="9"/>
        <v>0</v>
      </c>
    </row>
    <row r="92" spans="1:6" s="139" customFormat="1" ht="18.75">
      <c r="A92" s="568" t="e">
        <f>#REF!</f>
        <v>#REF!</v>
      </c>
      <c r="B92" s="569"/>
      <c r="C92" s="316" t="s">
        <v>70</v>
      </c>
      <c r="D92" s="314"/>
      <c r="E92" s="248"/>
      <c r="F92" s="248"/>
    </row>
    <row r="93" spans="1:6" s="139" customFormat="1" ht="18.75">
      <c r="A93" s="568" t="e">
        <f>#REF!</f>
        <v>#REF!</v>
      </c>
      <c r="B93" s="569"/>
      <c r="C93" s="316" t="s">
        <v>71</v>
      </c>
      <c r="D93" s="314"/>
      <c r="E93" s="248"/>
      <c r="F93" s="248"/>
    </row>
    <row r="94" spans="1:6" s="139" customFormat="1" ht="18.75">
      <c r="A94" s="566" t="e">
        <f>#REF!</f>
        <v>#REF!</v>
      </c>
      <c r="B94" s="567"/>
      <c r="C94" s="315" t="s">
        <v>62</v>
      </c>
      <c r="D94" s="282">
        <f>SUM(D95:D96)</f>
        <v>155741</v>
      </c>
      <c r="E94" s="282">
        <f t="shared" ref="E94:F94" si="10">SUM(E95:E96)</f>
        <v>91073</v>
      </c>
      <c r="F94" s="282">
        <f t="shared" si="10"/>
        <v>5976</v>
      </c>
    </row>
    <row r="95" spans="1:6" s="139" customFormat="1" ht="18.75">
      <c r="A95" s="568" t="e">
        <f>#REF!</f>
        <v>#REF!</v>
      </c>
      <c r="B95" s="569"/>
      <c r="C95" s="316" t="s">
        <v>72</v>
      </c>
      <c r="D95" s="314">
        <v>61118</v>
      </c>
      <c r="E95" s="314">
        <v>44645</v>
      </c>
      <c r="F95" s="248">
        <v>3976</v>
      </c>
    </row>
    <row r="96" spans="1:6" s="139" customFormat="1" ht="18.75">
      <c r="A96" s="568" t="e">
        <f>#REF!</f>
        <v>#REF!</v>
      </c>
      <c r="B96" s="569"/>
      <c r="C96" s="316" t="s">
        <v>73</v>
      </c>
      <c r="D96" s="314">
        <v>94623</v>
      </c>
      <c r="E96" s="314">
        <v>46428</v>
      </c>
      <c r="F96" s="248">
        <v>2000</v>
      </c>
    </row>
    <row r="97" spans="1:6" s="287" customFormat="1" ht="19.5" thickBot="1">
      <c r="A97" s="572" t="e">
        <f>#REF!</f>
        <v>#REF!</v>
      </c>
      <c r="B97" s="573"/>
      <c r="C97" s="478"/>
      <c r="D97" s="506">
        <f>D94+D91+D85+D7</f>
        <v>424101</v>
      </c>
      <c r="E97" s="506">
        <f>E94+E91+E85+E7</f>
        <v>341950</v>
      </c>
      <c r="F97" s="506">
        <f>F94+F91+F85+F7</f>
        <v>465086</v>
      </c>
    </row>
    <row r="98" spans="1:6" ht="13.5" thickTop="1"/>
    <row r="99" spans="1:6">
      <c r="A99" s="72"/>
      <c r="B99" s="72"/>
      <c r="C99" s="72"/>
    </row>
    <row r="101" spans="1:6" s="36" customFormat="1">
      <c r="A101" s="25"/>
      <c r="B101" s="25"/>
      <c r="C101" s="25"/>
      <c r="D101" s="25"/>
      <c r="E101" s="25"/>
      <c r="F101" s="25"/>
    </row>
    <row r="102" spans="1:6" s="37" customFormat="1" ht="13.5" hidden="1" customHeight="1" thickBot="1">
      <c r="A102" s="117" t="s">
        <v>0</v>
      </c>
      <c r="B102" s="118"/>
      <c r="C102" s="118"/>
      <c r="D102" s="118"/>
      <c r="E102" s="59" t="e">
        <f>#REF!+#REF!</f>
        <v>#REF!</v>
      </c>
      <c r="F102" s="59" t="e">
        <f>#REF!+#REF!</f>
        <v>#REF!</v>
      </c>
    </row>
    <row r="104" spans="1:6" ht="15">
      <c r="A104" s="55"/>
      <c r="B104" s="55"/>
      <c r="C104" s="55"/>
      <c r="D104" s="38"/>
    </row>
    <row r="142" spans="4:4">
      <c r="D142" s="67"/>
    </row>
    <row r="143" spans="4:4">
      <c r="D143" s="67"/>
    </row>
    <row r="144" spans="4:4">
      <c r="D144" s="67"/>
    </row>
    <row r="145" spans="4:4">
      <c r="D145" s="67"/>
    </row>
    <row r="146" spans="4:4">
      <c r="D146" s="67"/>
    </row>
    <row r="147" spans="4:4">
      <c r="D147" s="67"/>
    </row>
  </sheetData>
  <sheetProtection algorithmName="SHA-512" hashValue="7Z2+1SgI1xMgAqKhZufrL/M5ty/9/OjBqLAPI8x2nDDR1bUtUqpKZhrVyFE5nAtMp3HjVzq2sFPkMG0vnZkd+g==" saltValue="syV7UuXZKipRyTGwWfi96g==" spinCount="100000" sheet="1" objects="1" scenarios="1" selectLockedCells="1"/>
  <mergeCells count="53">
    <mergeCell ref="A6:B6"/>
    <mergeCell ref="A96:B96"/>
    <mergeCell ref="A3:F3"/>
    <mergeCell ref="A97:B97"/>
    <mergeCell ref="A7:B7"/>
    <mergeCell ref="A8:B8"/>
    <mergeCell ref="A22:B22"/>
    <mergeCell ref="A28:B28"/>
    <mergeCell ref="A70:B70"/>
    <mergeCell ref="A85:B85"/>
    <mergeCell ref="A86:B86"/>
    <mergeCell ref="A87:B87"/>
    <mergeCell ref="A90:B90"/>
    <mergeCell ref="A91:B91"/>
    <mergeCell ref="A92:B92"/>
    <mergeCell ref="A46:B46"/>
    <mergeCell ref="A47:B47"/>
    <mergeCell ref="A48:B48"/>
    <mergeCell ref="A94:B94"/>
    <mergeCell ref="A95:B95"/>
    <mergeCell ref="A40:B40"/>
    <mergeCell ref="A41:B41"/>
    <mergeCell ref="A43:B43"/>
    <mergeCell ref="A44:B44"/>
    <mergeCell ref="A45:B45"/>
    <mergeCell ref="A64:B64"/>
    <mergeCell ref="A93:B93"/>
    <mergeCell ref="A65:B65"/>
    <mergeCell ref="A60:B60"/>
    <mergeCell ref="A61:B61"/>
    <mergeCell ref="A62:B62"/>
    <mergeCell ref="A63:B63"/>
    <mergeCell ref="A32:B32"/>
    <mergeCell ref="A35:B35"/>
    <mergeCell ref="A36:B36"/>
    <mergeCell ref="A37:B37"/>
    <mergeCell ref="A39:B39"/>
    <mergeCell ref="A11:B11"/>
    <mergeCell ref="A12:B12"/>
    <mergeCell ref="A13:B13"/>
    <mergeCell ref="A14:B14"/>
    <mergeCell ref="A59:B59"/>
    <mergeCell ref="A53:B53"/>
    <mergeCell ref="A54:B54"/>
    <mergeCell ref="A55:B55"/>
    <mergeCell ref="A57:B57"/>
    <mergeCell ref="A58:B58"/>
    <mergeCell ref="A49:B49"/>
    <mergeCell ref="A50:B50"/>
    <mergeCell ref="A51:B51"/>
    <mergeCell ref="A52:B52"/>
    <mergeCell ref="A30:B30"/>
    <mergeCell ref="A31:B31"/>
  </mergeCells>
  <printOptions gridLines="1"/>
  <pageMargins left="0.78740157480314965" right="0.70866141732283472" top="0.98425196850393704" bottom="0.78740157480314965" header="0.43307086614173229" footer="0.31496062992125984"/>
  <pageSetup paperSize="9" fitToHeight="0" orientation="landscape" r:id="rId1"/>
  <headerFooter>
    <oddHeader>&amp;LPROGRAMI BUXHETOR AFATMESËM&amp;C&amp;8 28 Shkurt 2019&amp;R&amp;A</oddHeader>
    <oddFooter>&amp;L&amp;8Copyright for Albania: Ministry of Finance and Economy / Local Finance Directory&amp;R1</oddFooter>
  </headerFooter>
  <rowBreaks count="4" manualBreakCount="4">
    <brk id="27" max="16383" man="1"/>
    <brk id="55" max="16383" man="1"/>
    <brk id="84" max="16383" man="1"/>
    <brk id="18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theme="9"/>
    <pageSetUpPr fitToPage="1"/>
  </sheetPr>
  <dimension ref="A1:P95"/>
  <sheetViews>
    <sheetView showGridLines="0" zoomScaleNormal="100" workbookViewId="0">
      <selection activeCell="A34" sqref="A34"/>
    </sheetView>
  </sheetViews>
  <sheetFormatPr defaultColWidth="4.140625" defaultRowHeight="12.75"/>
  <cols>
    <col min="1" max="1" width="29.42578125" style="47" customWidth="1"/>
    <col min="2" max="2" width="10.5703125" style="47" customWidth="1"/>
    <col min="3" max="3" width="13.42578125" style="46" customWidth="1"/>
    <col min="4" max="4" width="2.42578125" style="46" customWidth="1"/>
    <col min="5" max="5" width="16.7109375" style="46" customWidth="1"/>
    <col min="6" max="6" width="13.28515625" style="46" customWidth="1"/>
    <col min="7" max="7" width="2.42578125" style="46" customWidth="1"/>
    <col min="8" max="8" width="13.28515625" style="46" customWidth="1"/>
    <col min="9" max="9" width="13.28515625" style="47" customWidth="1"/>
    <col min="10" max="10" width="2.140625" style="46" customWidth="1"/>
    <col min="11" max="11" width="13.28515625" style="47" customWidth="1"/>
    <col min="12" max="12" width="13.28515625" style="47" customWidth="1" collapsed="1"/>
    <col min="13" max="13" width="2.140625" style="46" customWidth="1"/>
    <col min="14" max="14" width="13.28515625" style="47" customWidth="1"/>
    <col min="15" max="15" width="13.28515625" style="47" customWidth="1" collapsed="1"/>
    <col min="16" max="16" width="4.28515625" style="47" customWidth="1"/>
    <col min="17" max="194" width="11.5703125" style="47" customWidth="1"/>
    <col min="195" max="195" width="3.85546875" style="47" customWidth="1"/>
    <col min="196" max="196" width="22" style="47" customWidth="1"/>
    <col min="197" max="199" width="4.140625" style="47" customWidth="1"/>
    <col min="200" max="200" width="5.85546875" style="47" customWidth="1"/>
    <col min="201" max="201" width="4.140625" style="47" customWidth="1"/>
    <col min="202" max="202" width="0.85546875" style="47" customWidth="1"/>
    <col min="203" max="203" width="5.85546875" style="47" customWidth="1"/>
    <col min="204" max="204" width="4.140625" style="47" customWidth="1"/>
    <col min="205" max="205" width="0.85546875" style="47" customWidth="1"/>
    <col min="206" max="206" width="5.85546875" style="47" customWidth="1"/>
    <col min="207" max="207" width="4.140625" style="47" customWidth="1"/>
    <col min="208" max="208" width="0.85546875" style="47" customWidth="1"/>
    <col min="209" max="209" width="5.85546875" style="47" customWidth="1"/>
    <col min="210" max="16384" width="4.140625" style="47"/>
  </cols>
  <sheetData>
    <row r="1" spans="1:16" s="114" customFormat="1">
      <c r="A1" s="556" t="e">
        <f>#REF!</f>
        <v>#REF!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8"/>
    </row>
    <row r="3" spans="1:16" ht="21">
      <c r="A3" s="582" t="e">
        <f>#REF!</f>
        <v>#REF!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</row>
    <row r="4" spans="1:16" s="60" customFormat="1">
      <c r="A4" s="48"/>
      <c r="B4" s="48"/>
      <c r="J4" s="48"/>
      <c r="M4" s="48"/>
    </row>
    <row r="5" spans="1:16">
      <c r="C5" s="458">
        <f>'(B1)Informacion i përgjithshëm '!B7</f>
        <v>2020</v>
      </c>
      <c r="D5" s="52"/>
      <c r="E5" s="578">
        <f>'(B1)Informacion i përgjithshëm '!B7</f>
        <v>2020</v>
      </c>
      <c r="F5" s="578"/>
      <c r="G5" s="52"/>
      <c r="H5" s="578">
        <f>'(B1)Informacion i përgjithshëm '!B8</f>
        <v>2021</v>
      </c>
      <c r="I5" s="578"/>
      <c r="J5" s="52"/>
      <c r="K5" s="578">
        <f>'(B1)Informacion i përgjithshëm '!B9</f>
        <v>2022</v>
      </c>
      <c r="L5" s="578"/>
      <c r="M5" s="52"/>
      <c r="N5" s="578">
        <f>'(B1)Informacion i përgjithshëm '!B10</f>
        <v>2023</v>
      </c>
      <c r="O5" s="578"/>
    </row>
    <row r="6" spans="1:16" s="51" customFormat="1" ht="12.75" customHeight="1">
      <c r="A6" s="50"/>
      <c r="B6" s="50"/>
      <c r="C6" s="459" t="e">
        <f>#REF!</f>
        <v>#REF!</v>
      </c>
      <c r="D6" s="155"/>
      <c r="E6" s="581" t="e">
        <f>#REF!</f>
        <v>#REF!</v>
      </c>
      <c r="F6" s="581"/>
      <c r="G6" s="155"/>
      <c r="H6" s="579" t="e">
        <f>#REF!</f>
        <v>#REF!</v>
      </c>
      <c r="I6" s="580"/>
      <c r="J6" s="155"/>
      <c r="K6" s="579" t="e">
        <f>#REF!</f>
        <v>#REF!</v>
      </c>
      <c r="L6" s="580"/>
      <c r="M6" s="155"/>
      <c r="N6" s="579" t="e">
        <f>#REF!</f>
        <v>#REF!</v>
      </c>
      <c r="O6" s="580"/>
    </row>
    <row r="7" spans="1:16" s="148" customFormat="1" ht="51">
      <c r="A7" s="441" t="e">
        <f>#REF!</f>
        <v>#REF!</v>
      </c>
      <c r="B7" s="318" t="e">
        <f>#REF!</f>
        <v>#REF!</v>
      </c>
      <c r="C7" s="225" t="e">
        <f>#REF!</f>
        <v>#REF!</v>
      </c>
      <c r="D7" s="226"/>
      <c r="E7" s="225" t="e">
        <f>#REF!</f>
        <v>#REF!</v>
      </c>
      <c r="F7" s="225" t="e">
        <f>#REF!</f>
        <v>#REF!</v>
      </c>
      <c r="G7" s="226"/>
      <c r="H7" s="225" t="e">
        <f>#REF!</f>
        <v>#REF!</v>
      </c>
      <c r="I7" s="225" t="e">
        <f>F7</f>
        <v>#REF!</v>
      </c>
      <c r="J7" s="226"/>
      <c r="K7" s="225" t="e">
        <f>H7</f>
        <v>#REF!</v>
      </c>
      <c r="L7" s="225" t="e">
        <f>I7</f>
        <v>#REF!</v>
      </c>
      <c r="M7" s="226"/>
      <c r="N7" s="225" t="e">
        <f>K7</f>
        <v>#REF!</v>
      </c>
      <c r="O7" s="225" t="e">
        <f>L7</f>
        <v>#REF!</v>
      </c>
    </row>
    <row r="8" spans="1:16">
      <c r="A8" s="180" t="s">
        <v>177</v>
      </c>
      <c r="B8" s="335" t="s">
        <v>178</v>
      </c>
      <c r="C8" s="39">
        <v>653477</v>
      </c>
      <c r="D8" s="54"/>
      <c r="E8" s="39"/>
      <c r="F8" s="181">
        <f>C8-E8</f>
        <v>653477</v>
      </c>
      <c r="G8" s="54"/>
      <c r="H8" s="39"/>
      <c r="I8" s="181">
        <f>F8-H8</f>
        <v>653477</v>
      </c>
      <c r="J8" s="54"/>
      <c r="K8" s="39"/>
      <c r="L8" s="181">
        <f>I8-K8</f>
        <v>653477</v>
      </c>
      <c r="M8" s="54"/>
      <c r="N8" s="39"/>
      <c r="O8" s="181">
        <f>L8-N8</f>
        <v>653477</v>
      </c>
      <c r="P8" s="73" t="str">
        <f>IF(L8&lt;0,"INCORRECT ENTRY!","OK!")</f>
        <v>OK!</v>
      </c>
    </row>
    <row r="9" spans="1:16">
      <c r="A9" s="180" t="s">
        <v>177</v>
      </c>
      <c r="B9" s="336" t="s">
        <v>178</v>
      </c>
      <c r="C9" s="39">
        <v>568499</v>
      </c>
      <c r="D9" s="54"/>
      <c r="E9" s="39"/>
      <c r="F9" s="181">
        <f t="shared" ref="F9:F36" si="0">C9-E9</f>
        <v>568499</v>
      </c>
      <c r="G9" s="54"/>
      <c r="H9" s="39"/>
      <c r="I9" s="181">
        <f t="shared" ref="I9:I36" si="1">F9-H9</f>
        <v>568499</v>
      </c>
      <c r="J9" s="54"/>
      <c r="K9" s="39"/>
      <c r="L9" s="181">
        <f t="shared" ref="L9:L36" si="2">I9-K9</f>
        <v>568499</v>
      </c>
      <c r="M9" s="54"/>
      <c r="N9" s="39"/>
      <c r="O9" s="181">
        <f t="shared" ref="O9:O36" si="3">L9-N9</f>
        <v>568499</v>
      </c>
      <c r="P9" s="73" t="str">
        <f t="shared" ref="P9:P65" si="4">IF(L9&lt;0,"INCORRECT ENTRY!","OK!")</f>
        <v>OK!</v>
      </c>
    </row>
    <row r="10" spans="1:16">
      <c r="A10" s="180" t="s">
        <v>177</v>
      </c>
      <c r="B10" s="336" t="s">
        <v>179</v>
      </c>
      <c r="C10" s="39">
        <v>114000</v>
      </c>
      <c r="D10" s="54"/>
      <c r="E10" s="39"/>
      <c r="F10" s="181">
        <f t="shared" si="0"/>
        <v>114000</v>
      </c>
      <c r="G10" s="54"/>
      <c r="H10" s="39"/>
      <c r="I10" s="181">
        <f t="shared" si="1"/>
        <v>114000</v>
      </c>
      <c r="J10" s="54"/>
      <c r="K10" s="39"/>
      <c r="L10" s="181">
        <f t="shared" si="2"/>
        <v>114000</v>
      </c>
      <c r="M10" s="54"/>
      <c r="N10" s="39"/>
      <c r="O10" s="181">
        <f t="shared" si="3"/>
        <v>114000</v>
      </c>
      <c r="P10" s="73" t="str">
        <f t="shared" si="4"/>
        <v>OK!</v>
      </c>
    </row>
    <row r="11" spans="1:16">
      <c r="A11" s="180"/>
      <c r="B11" s="337"/>
      <c r="C11" s="125"/>
      <c r="D11" s="54"/>
      <c r="E11" s="39"/>
      <c r="F11" s="181">
        <f t="shared" si="0"/>
        <v>0</v>
      </c>
      <c r="G11" s="54"/>
      <c r="H11" s="39"/>
      <c r="I11" s="181">
        <f t="shared" si="1"/>
        <v>0</v>
      </c>
      <c r="J11" s="54"/>
      <c r="K11" s="39"/>
      <c r="L11" s="181">
        <f t="shared" si="2"/>
        <v>0</v>
      </c>
      <c r="M11" s="54"/>
      <c r="N11" s="39"/>
      <c r="O11" s="181">
        <f t="shared" si="3"/>
        <v>0</v>
      </c>
      <c r="P11" s="73" t="str">
        <f t="shared" si="4"/>
        <v>OK!</v>
      </c>
    </row>
    <row r="12" spans="1:16">
      <c r="A12" s="180"/>
      <c r="B12" s="337"/>
      <c r="C12" s="125"/>
      <c r="D12" s="54"/>
      <c r="E12" s="39"/>
      <c r="F12" s="181">
        <f t="shared" si="0"/>
        <v>0</v>
      </c>
      <c r="G12" s="54"/>
      <c r="H12" s="39"/>
      <c r="I12" s="181">
        <f t="shared" si="1"/>
        <v>0</v>
      </c>
      <c r="J12" s="54"/>
      <c r="K12" s="39"/>
      <c r="L12" s="181">
        <f t="shared" si="2"/>
        <v>0</v>
      </c>
      <c r="M12" s="54"/>
      <c r="N12" s="39"/>
      <c r="O12" s="181">
        <f t="shared" si="3"/>
        <v>0</v>
      </c>
      <c r="P12" s="73" t="str">
        <f t="shared" si="4"/>
        <v>OK!</v>
      </c>
    </row>
    <row r="13" spans="1:16">
      <c r="A13" s="180"/>
      <c r="B13" s="337"/>
      <c r="C13" s="125"/>
      <c r="D13" s="54"/>
      <c r="E13" s="39"/>
      <c r="F13" s="181">
        <f t="shared" si="0"/>
        <v>0</v>
      </c>
      <c r="G13" s="54"/>
      <c r="H13" s="39"/>
      <c r="I13" s="181">
        <f t="shared" si="1"/>
        <v>0</v>
      </c>
      <c r="J13" s="54"/>
      <c r="K13" s="39"/>
      <c r="L13" s="181">
        <f t="shared" si="2"/>
        <v>0</v>
      </c>
      <c r="M13" s="54"/>
      <c r="N13" s="39"/>
      <c r="O13" s="181">
        <f t="shared" si="3"/>
        <v>0</v>
      </c>
      <c r="P13" s="73" t="str">
        <f t="shared" si="4"/>
        <v>OK!</v>
      </c>
    </row>
    <row r="14" spans="1:16">
      <c r="A14" s="180"/>
      <c r="B14" s="337"/>
      <c r="C14" s="125"/>
      <c r="D14" s="54"/>
      <c r="E14" s="39"/>
      <c r="F14" s="181">
        <f t="shared" si="0"/>
        <v>0</v>
      </c>
      <c r="G14" s="54"/>
      <c r="H14" s="39"/>
      <c r="I14" s="181">
        <f t="shared" si="1"/>
        <v>0</v>
      </c>
      <c r="J14" s="54"/>
      <c r="K14" s="39"/>
      <c r="L14" s="181">
        <f t="shared" si="2"/>
        <v>0</v>
      </c>
      <c r="M14" s="54"/>
      <c r="N14" s="39"/>
      <c r="O14" s="181">
        <f t="shared" si="3"/>
        <v>0</v>
      </c>
      <c r="P14" s="73" t="str">
        <f t="shared" si="4"/>
        <v>OK!</v>
      </c>
    </row>
    <row r="15" spans="1:16">
      <c r="A15" s="180"/>
      <c r="B15" s="337"/>
      <c r="C15" s="125"/>
      <c r="D15" s="54"/>
      <c r="E15" s="39"/>
      <c r="F15" s="181">
        <f t="shared" si="0"/>
        <v>0</v>
      </c>
      <c r="G15" s="54"/>
      <c r="H15" s="39"/>
      <c r="I15" s="181">
        <f t="shared" si="1"/>
        <v>0</v>
      </c>
      <c r="J15" s="54"/>
      <c r="K15" s="39"/>
      <c r="L15" s="181">
        <f>I15-K15</f>
        <v>0</v>
      </c>
      <c r="M15" s="54"/>
      <c r="N15" s="39"/>
      <c r="O15" s="181">
        <f t="shared" si="3"/>
        <v>0</v>
      </c>
      <c r="P15" s="73" t="str">
        <f t="shared" si="4"/>
        <v>OK!</v>
      </c>
    </row>
    <row r="16" spans="1:16">
      <c r="A16" s="180"/>
      <c r="B16" s="337"/>
      <c r="C16" s="125"/>
      <c r="D16" s="54"/>
      <c r="E16" s="39"/>
      <c r="F16" s="181">
        <f t="shared" si="0"/>
        <v>0</v>
      </c>
      <c r="G16" s="54"/>
      <c r="H16" s="39"/>
      <c r="I16" s="181">
        <f t="shared" si="1"/>
        <v>0</v>
      </c>
      <c r="J16" s="54"/>
      <c r="K16" s="39"/>
      <c r="L16" s="181">
        <f>I16-K16</f>
        <v>0</v>
      </c>
      <c r="M16" s="54"/>
      <c r="N16" s="39"/>
      <c r="O16" s="181">
        <f t="shared" si="3"/>
        <v>0</v>
      </c>
      <c r="P16" s="73" t="str">
        <f t="shared" si="4"/>
        <v>OK!</v>
      </c>
    </row>
    <row r="17" spans="1:16">
      <c r="A17" s="180"/>
      <c r="B17" s="337"/>
      <c r="C17" s="125"/>
      <c r="D17" s="54"/>
      <c r="E17" s="39"/>
      <c r="F17" s="181">
        <f t="shared" si="0"/>
        <v>0</v>
      </c>
      <c r="G17" s="54"/>
      <c r="H17" s="39"/>
      <c r="I17" s="181">
        <f t="shared" si="1"/>
        <v>0</v>
      </c>
      <c r="J17" s="54"/>
      <c r="K17" s="39"/>
      <c r="L17" s="181">
        <f t="shared" si="2"/>
        <v>0</v>
      </c>
      <c r="M17" s="54"/>
      <c r="N17" s="39"/>
      <c r="O17" s="181">
        <f t="shared" si="3"/>
        <v>0</v>
      </c>
      <c r="P17" s="73" t="str">
        <f t="shared" si="4"/>
        <v>OK!</v>
      </c>
    </row>
    <row r="18" spans="1:16">
      <c r="A18" s="180"/>
      <c r="B18" s="337"/>
      <c r="C18" s="125"/>
      <c r="D18" s="54"/>
      <c r="E18" s="39"/>
      <c r="F18" s="181">
        <f t="shared" si="0"/>
        <v>0</v>
      </c>
      <c r="G18" s="54"/>
      <c r="H18" s="39"/>
      <c r="I18" s="181">
        <f t="shared" si="1"/>
        <v>0</v>
      </c>
      <c r="J18" s="54"/>
      <c r="K18" s="39"/>
      <c r="L18" s="181">
        <f t="shared" si="2"/>
        <v>0</v>
      </c>
      <c r="M18" s="54"/>
      <c r="N18" s="39"/>
      <c r="O18" s="181">
        <f t="shared" si="3"/>
        <v>0</v>
      </c>
      <c r="P18" s="73" t="str">
        <f t="shared" si="4"/>
        <v>OK!</v>
      </c>
    </row>
    <row r="19" spans="1:16">
      <c r="A19" s="180"/>
      <c r="B19" s="337"/>
      <c r="C19" s="125"/>
      <c r="D19" s="54"/>
      <c r="E19" s="39"/>
      <c r="F19" s="181">
        <f t="shared" si="0"/>
        <v>0</v>
      </c>
      <c r="G19" s="54"/>
      <c r="H19" s="39"/>
      <c r="I19" s="181">
        <f t="shared" si="1"/>
        <v>0</v>
      </c>
      <c r="J19" s="54"/>
      <c r="K19" s="39"/>
      <c r="L19" s="181">
        <f t="shared" si="2"/>
        <v>0</v>
      </c>
      <c r="M19" s="54"/>
      <c r="N19" s="39"/>
      <c r="O19" s="181">
        <f t="shared" si="3"/>
        <v>0</v>
      </c>
      <c r="P19" s="73" t="str">
        <f t="shared" si="4"/>
        <v>OK!</v>
      </c>
    </row>
    <row r="20" spans="1:16">
      <c r="A20" s="180"/>
      <c r="B20" s="337"/>
      <c r="C20" s="125"/>
      <c r="D20" s="54"/>
      <c r="E20" s="39"/>
      <c r="F20" s="181">
        <f t="shared" si="0"/>
        <v>0</v>
      </c>
      <c r="G20" s="54"/>
      <c r="H20" s="39"/>
      <c r="I20" s="181">
        <f t="shared" si="1"/>
        <v>0</v>
      </c>
      <c r="J20" s="54"/>
      <c r="K20" s="39"/>
      <c r="L20" s="181">
        <f t="shared" si="2"/>
        <v>0</v>
      </c>
      <c r="M20" s="54"/>
      <c r="N20" s="39"/>
      <c r="O20" s="181">
        <f t="shared" si="3"/>
        <v>0</v>
      </c>
      <c r="P20" s="73" t="str">
        <f t="shared" si="4"/>
        <v>OK!</v>
      </c>
    </row>
    <row r="21" spans="1:16">
      <c r="A21" s="180" t="s">
        <v>181</v>
      </c>
      <c r="B21" s="337" t="s">
        <v>180</v>
      </c>
      <c r="C21" s="125">
        <v>1520000</v>
      </c>
      <c r="D21" s="54"/>
      <c r="E21" s="39"/>
      <c r="F21" s="181">
        <f t="shared" si="0"/>
        <v>1520000</v>
      </c>
      <c r="G21" s="54"/>
      <c r="H21" s="39">
        <v>1520000</v>
      </c>
      <c r="I21" s="181">
        <f t="shared" si="1"/>
        <v>0</v>
      </c>
      <c r="J21" s="54"/>
      <c r="K21" s="39"/>
      <c r="L21" s="181">
        <f t="shared" si="2"/>
        <v>0</v>
      </c>
      <c r="M21" s="54"/>
      <c r="N21" s="39"/>
      <c r="O21" s="181">
        <f t="shared" si="3"/>
        <v>0</v>
      </c>
      <c r="P21" s="73" t="str">
        <f t="shared" si="4"/>
        <v>OK!</v>
      </c>
    </row>
    <row r="22" spans="1:16">
      <c r="A22" s="180"/>
      <c r="B22" s="337"/>
      <c r="C22" s="125"/>
      <c r="D22" s="54"/>
      <c r="E22" s="39"/>
      <c r="F22" s="181">
        <f t="shared" si="0"/>
        <v>0</v>
      </c>
      <c r="G22" s="54"/>
      <c r="H22" s="39"/>
      <c r="I22" s="181">
        <f t="shared" si="1"/>
        <v>0</v>
      </c>
      <c r="J22" s="54"/>
      <c r="K22" s="39"/>
      <c r="L22" s="181">
        <f t="shared" si="2"/>
        <v>0</v>
      </c>
      <c r="M22" s="54"/>
      <c r="N22" s="39"/>
      <c r="O22" s="181">
        <f t="shared" si="3"/>
        <v>0</v>
      </c>
      <c r="P22" s="73" t="str">
        <f t="shared" si="4"/>
        <v>OK!</v>
      </c>
    </row>
    <row r="23" spans="1:16">
      <c r="A23" s="180"/>
      <c r="B23" s="337"/>
      <c r="C23" s="125"/>
      <c r="D23" s="54"/>
      <c r="E23" s="39"/>
      <c r="F23" s="181">
        <f t="shared" si="0"/>
        <v>0</v>
      </c>
      <c r="G23" s="54"/>
      <c r="H23" s="39"/>
      <c r="I23" s="181">
        <f t="shared" si="1"/>
        <v>0</v>
      </c>
      <c r="J23" s="54"/>
      <c r="K23" s="39"/>
      <c r="L23" s="181">
        <f t="shared" si="2"/>
        <v>0</v>
      </c>
      <c r="M23" s="54"/>
      <c r="N23" s="39"/>
      <c r="O23" s="181">
        <f t="shared" si="3"/>
        <v>0</v>
      </c>
      <c r="P23" s="73" t="str">
        <f t="shared" si="4"/>
        <v>OK!</v>
      </c>
    </row>
    <row r="24" spans="1:16">
      <c r="A24" s="180" t="s">
        <v>182</v>
      </c>
      <c r="B24" s="337" t="s">
        <v>183</v>
      </c>
      <c r="C24" s="125">
        <v>54725</v>
      </c>
      <c r="D24" s="54"/>
      <c r="E24" s="39"/>
      <c r="F24" s="181">
        <f t="shared" si="0"/>
        <v>54725</v>
      </c>
      <c r="G24" s="54"/>
      <c r="H24" s="39">
        <v>54725</v>
      </c>
      <c r="I24" s="181">
        <f t="shared" si="1"/>
        <v>0</v>
      </c>
      <c r="J24" s="54"/>
      <c r="K24" s="39"/>
      <c r="L24" s="181">
        <f t="shared" si="2"/>
        <v>0</v>
      </c>
      <c r="M24" s="54"/>
      <c r="N24" s="39"/>
      <c r="O24" s="181">
        <f t="shared" si="3"/>
        <v>0</v>
      </c>
      <c r="P24" s="73" t="str">
        <f t="shared" si="4"/>
        <v>OK!</v>
      </c>
    </row>
    <row r="25" spans="1:16">
      <c r="A25" s="180" t="s">
        <v>185</v>
      </c>
      <c r="B25" s="337" t="s">
        <v>184</v>
      </c>
      <c r="C25" s="125"/>
      <c r="D25" s="54"/>
      <c r="E25" s="39"/>
      <c r="F25" s="181">
        <f t="shared" si="0"/>
        <v>0</v>
      </c>
      <c r="G25" s="54"/>
      <c r="H25" s="39"/>
      <c r="I25" s="181">
        <f t="shared" si="1"/>
        <v>0</v>
      </c>
      <c r="J25" s="54"/>
      <c r="K25" s="39"/>
      <c r="L25" s="181">
        <f t="shared" si="2"/>
        <v>0</v>
      </c>
      <c r="M25" s="54"/>
      <c r="N25" s="39"/>
      <c r="O25" s="181">
        <f t="shared" si="3"/>
        <v>0</v>
      </c>
      <c r="P25" s="73" t="str">
        <f t="shared" si="4"/>
        <v>OK!</v>
      </c>
    </row>
    <row r="26" spans="1:16">
      <c r="A26" s="180" t="s">
        <v>186</v>
      </c>
      <c r="B26" s="337" t="s">
        <v>187</v>
      </c>
      <c r="C26" s="125">
        <v>3000000</v>
      </c>
      <c r="D26" s="54"/>
      <c r="E26" s="39"/>
      <c r="F26" s="181">
        <f t="shared" si="0"/>
        <v>3000000</v>
      </c>
      <c r="G26" s="54"/>
      <c r="H26" s="39">
        <v>3000000</v>
      </c>
      <c r="I26" s="181">
        <f t="shared" si="1"/>
        <v>0</v>
      </c>
      <c r="J26" s="54"/>
      <c r="K26" s="39"/>
      <c r="L26" s="181">
        <f t="shared" si="2"/>
        <v>0</v>
      </c>
      <c r="M26" s="54"/>
      <c r="N26" s="39"/>
      <c r="O26" s="181">
        <f t="shared" si="3"/>
        <v>0</v>
      </c>
      <c r="P26" s="73" t="str">
        <f t="shared" si="4"/>
        <v>OK!</v>
      </c>
    </row>
    <row r="27" spans="1:16">
      <c r="A27" s="180" t="s">
        <v>188</v>
      </c>
      <c r="B27" s="337" t="s">
        <v>189</v>
      </c>
      <c r="C27" s="125"/>
      <c r="D27" s="54"/>
      <c r="E27" s="39"/>
      <c r="F27" s="181">
        <f t="shared" si="0"/>
        <v>0</v>
      </c>
      <c r="G27" s="54"/>
      <c r="H27" s="39"/>
      <c r="I27" s="181">
        <f t="shared" si="1"/>
        <v>0</v>
      </c>
      <c r="J27" s="54"/>
      <c r="K27" s="39"/>
      <c r="L27" s="181">
        <f t="shared" si="2"/>
        <v>0</v>
      </c>
      <c r="M27" s="54"/>
      <c r="N27" s="39"/>
      <c r="O27" s="181">
        <f t="shared" si="3"/>
        <v>0</v>
      </c>
      <c r="P27" s="73" t="str">
        <f t="shared" si="4"/>
        <v>OK!</v>
      </c>
    </row>
    <row r="28" spans="1:16">
      <c r="A28" s="180" t="s">
        <v>190</v>
      </c>
      <c r="B28" s="337" t="s">
        <v>191</v>
      </c>
      <c r="C28" s="125">
        <v>114000</v>
      </c>
      <c r="D28" s="54"/>
      <c r="E28" s="39"/>
      <c r="F28" s="181">
        <f t="shared" si="0"/>
        <v>114000</v>
      </c>
      <c r="G28" s="54"/>
      <c r="H28" s="39">
        <v>114000</v>
      </c>
      <c r="I28" s="181">
        <f t="shared" si="1"/>
        <v>0</v>
      </c>
      <c r="J28" s="54"/>
      <c r="K28" s="39"/>
      <c r="L28" s="181">
        <f t="shared" si="2"/>
        <v>0</v>
      </c>
      <c r="M28" s="54"/>
      <c r="N28" s="39"/>
      <c r="O28" s="181">
        <f t="shared" si="3"/>
        <v>0</v>
      </c>
      <c r="P28" s="73" t="str">
        <f t="shared" si="4"/>
        <v>OK!</v>
      </c>
    </row>
    <row r="29" spans="1:16">
      <c r="A29" s="180" t="s">
        <v>192</v>
      </c>
      <c r="B29" s="337" t="s">
        <v>193</v>
      </c>
      <c r="C29" s="125">
        <v>1788000</v>
      </c>
      <c r="D29" s="54"/>
      <c r="E29" s="39"/>
      <c r="F29" s="181">
        <f t="shared" si="0"/>
        <v>1788000</v>
      </c>
      <c r="G29" s="54"/>
      <c r="H29" s="39">
        <v>1788000</v>
      </c>
      <c r="I29" s="181">
        <f t="shared" si="1"/>
        <v>0</v>
      </c>
      <c r="J29" s="54"/>
      <c r="K29" s="39"/>
      <c r="L29" s="181">
        <f t="shared" si="2"/>
        <v>0</v>
      </c>
      <c r="M29" s="54"/>
      <c r="N29" s="39"/>
      <c r="O29" s="181">
        <f t="shared" si="3"/>
        <v>0</v>
      </c>
      <c r="P29" s="73" t="str">
        <f t="shared" si="4"/>
        <v>OK!</v>
      </c>
    </row>
    <row r="30" spans="1:16">
      <c r="A30" s="180" t="s">
        <v>194</v>
      </c>
      <c r="B30" s="337"/>
      <c r="C30" s="125"/>
      <c r="D30" s="54"/>
      <c r="E30" s="39"/>
      <c r="F30" s="181">
        <f t="shared" si="0"/>
        <v>0</v>
      </c>
      <c r="G30" s="54"/>
      <c r="H30" s="39"/>
      <c r="I30" s="181">
        <f t="shared" si="1"/>
        <v>0</v>
      </c>
      <c r="J30" s="54"/>
      <c r="K30" s="39"/>
      <c r="L30" s="181">
        <f t="shared" si="2"/>
        <v>0</v>
      </c>
      <c r="M30" s="54"/>
      <c r="N30" s="39"/>
      <c r="O30" s="181">
        <f t="shared" si="3"/>
        <v>0</v>
      </c>
      <c r="P30" s="73" t="str">
        <f t="shared" si="4"/>
        <v>OK!</v>
      </c>
    </row>
    <row r="31" spans="1:16">
      <c r="A31" s="180" t="s">
        <v>195</v>
      </c>
      <c r="B31" s="337" t="s">
        <v>196</v>
      </c>
      <c r="C31" s="125">
        <v>23400</v>
      </c>
      <c r="D31" s="54"/>
      <c r="E31" s="39"/>
      <c r="F31" s="181">
        <f t="shared" si="0"/>
        <v>23400</v>
      </c>
      <c r="G31" s="54"/>
      <c r="H31" s="39">
        <v>23400</v>
      </c>
      <c r="I31" s="181">
        <f t="shared" si="1"/>
        <v>0</v>
      </c>
      <c r="J31" s="54"/>
      <c r="K31" s="39"/>
      <c r="L31" s="181">
        <f t="shared" si="2"/>
        <v>0</v>
      </c>
      <c r="M31" s="54"/>
      <c r="N31" s="39"/>
      <c r="O31" s="181">
        <f t="shared" si="3"/>
        <v>0</v>
      </c>
      <c r="P31" s="73" t="str">
        <f t="shared" si="4"/>
        <v>OK!</v>
      </c>
    </row>
    <row r="32" spans="1:16">
      <c r="A32" s="180"/>
      <c r="B32" s="337"/>
      <c r="C32" s="125"/>
      <c r="D32" s="54"/>
      <c r="E32" s="39"/>
      <c r="F32" s="181">
        <f t="shared" si="0"/>
        <v>0</v>
      </c>
      <c r="G32" s="54"/>
      <c r="H32" s="39"/>
      <c r="I32" s="181">
        <f t="shared" si="1"/>
        <v>0</v>
      </c>
      <c r="J32" s="54"/>
      <c r="K32" s="39"/>
      <c r="L32" s="181">
        <f t="shared" si="2"/>
        <v>0</v>
      </c>
      <c r="M32" s="54"/>
      <c r="N32" s="39"/>
      <c r="O32" s="181">
        <f t="shared" si="3"/>
        <v>0</v>
      </c>
      <c r="P32" s="73" t="str">
        <f t="shared" si="4"/>
        <v>OK!</v>
      </c>
    </row>
    <row r="33" spans="1:16">
      <c r="A33" s="180"/>
      <c r="B33" s="337"/>
      <c r="C33" s="125"/>
      <c r="D33" s="54"/>
      <c r="E33" s="39"/>
      <c r="F33" s="181">
        <f t="shared" si="0"/>
        <v>0</v>
      </c>
      <c r="G33" s="54"/>
      <c r="H33" s="39"/>
      <c r="I33" s="181">
        <f t="shared" si="1"/>
        <v>0</v>
      </c>
      <c r="J33" s="54"/>
      <c r="K33" s="39"/>
      <c r="L33" s="181">
        <f t="shared" si="2"/>
        <v>0</v>
      </c>
      <c r="M33" s="54"/>
      <c r="N33" s="39"/>
      <c r="O33" s="181">
        <f t="shared" si="3"/>
        <v>0</v>
      </c>
      <c r="P33" s="73" t="str">
        <f t="shared" si="4"/>
        <v>OK!</v>
      </c>
    </row>
    <row r="34" spans="1:16">
      <c r="A34" s="180"/>
      <c r="B34" s="337"/>
      <c r="C34" s="125"/>
      <c r="D34" s="54"/>
      <c r="E34" s="39"/>
      <c r="F34" s="181">
        <f t="shared" si="0"/>
        <v>0</v>
      </c>
      <c r="G34" s="54"/>
      <c r="H34" s="39"/>
      <c r="I34" s="181">
        <f t="shared" si="1"/>
        <v>0</v>
      </c>
      <c r="J34" s="54"/>
      <c r="K34" s="39"/>
      <c r="L34" s="181">
        <f t="shared" si="2"/>
        <v>0</v>
      </c>
      <c r="M34" s="54"/>
      <c r="N34" s="39"/>
      <c r="O34" s="181">
        <f t="shared" si="3"/>
        <v>0</v>
      </c>
      <c r="P34" s="73" t="str">
        <f t="shared" si="4"/>
        <v>OK!</v>
      </c>
    </row>
    <row r="35" spans="1:16">
      <c r="A35" s="180"/>
      <c r="B35" s="337"/>
      <c r="C35" s="125"/>
      <c r="D35" s="54"/>
      <c r="E35" s="39"/>
      <c r="F35" s="181">
        <f t="shared" si="0"/>
        <v>0</v>
      </c>
      <c r="G35" s="54"/>
      <c r="H35" s="39"/>
      <c r="I35" s="181">
        <f t="shared" si="1"/>
        <v>0</v>
      </c>
      <c r="J35" s="54"/>
      <c r="K35" s="39"/>
      <c r="L35" s="181">
        <f t="shared" si="2"/>
        <v>0</v>
      </c>
      <c r="M35" s="54"/>
      <c r="N35" s="39"/>
      <c r="O35" s="181">
        <f t="shared" si="3"/>
        <v>0</v>
      </c>
      <c r="P35" s="73" t="str">
        <f t="shared" si="4"/>
        <v>OK!</v>
      </c>
    </row>
    <row r="36" spans="1:16">
      <c r="A36" s="180" t="s">
        <v>197</v>
      </c>
      <c r="B36" s="337" t="s">
        <v>198</v>
      </c>
      <c r="C36" s="125">
        <v>117000</v>
      </c>
      <c r="D36" s="54"/>
      <c r="E36" s="39"/>
      <c r="F36" s="181">
        <f t="shared" si="0"/>
        <v>117000</v>
      </c>
      <c r="G36" s="54"/>
      <c r="H36" s="39">
        <v>117000</v>
      </c>
      <c r="I36" s="181">
        <f t="shared" si="1"/>
        <v>0</v>
      </c>
      <c r="J36" s="54"/>
      <c r="K36" s="39"/>
      <c r="L36" s="181">
        <f t="shared" si="2"/>
        <v>0</v>
      </c>
      <c r="M36" s="54"/>
      <c r="N36" s="39"/>
      <c r="O36" s="181">
        <f t="shared" si="3"/>
        <v>0</v>
      </c>
      <c r="P36" s="73" t="str">
        <f t="shared" si="4"/>
        <v>OK!</v>
      </c>
    </row>
    <row r="37" spans="1:16">
      <c r="A37" s="516" t="s">
        <v>201</v>
      </c>
      <c r="B37" s="517" t="s">
        <v>202</v>
      </c>
      <c r="C37" s="125">
        <v>2000897</v>
      </c>
      <c r="D37" s="54"/>
      <c r="E37" s="39"/>
      <c r="F37" s="181"/>
      <c r="G37" s="54"/>
      <c r="H37" s="39">
        <v>2000897</v>
      </c>
      <c r="I37" s="181"/>
      <c r="J37" s="54"/>
      <c r="K37" s="39"/>
      <c r="L37" s="181"/>
      <c r="M37" s="54"/>
      <c r="N37" s="39"/>
      <c r="O37" s="181"/>
      <c r="P37" s="73" t="str">
        <f t="shared" si="4"/>
        <v>OK!</v>
      </c>
    </row>
    <row r="38" spans="1:16">
      <c r="A38" s="516" t="s">
        <v>203</v>
      </c>
      <c r="B38" s="517" t="s">
        <v>204</v>
      </c>
      <c r="C38" s="125">
        <v>840000</v>
      </c>
      <c r="D38" s="54"/>
      <c r="E38" s="39"/>
      <c r="F38" s="181"/>
      <c r="G38" s="54"/>
      <c r="H38" s="39">
        <v>840000</v>
      </c>
      <c r="I38" s="181"/>
      <c r="J38" s="54"/>
      <c r="K38" s="39"/>
      <c r="L38" s="181"/>
      <c r="M38" s="54"/>
      <c r="N38" s="39"/>
      <c r="O38" s="181"/>
      <c r="P38" s="73" t="str">
        <f t="shared" si="4"/>
        <v>OK!</v>
      </c>
    </row>
    <row r="39" spans="1:16">
      <c r="A39" s="516" t="s">
        <v>205</v>
      </c>
      <c r="B39" s="517"/>
      <c r="C39" s="125">
        <v>25703897</v>
      </c>
      <c r="D39" s="54"/>
      <c r="E39" s="39"/>
      <c r="F39" s="181"/>
      <c r="G39" s="54"/>
      <c r="H39" s="39">
        <v>4000000</v>
      </c>
      <c r="I39" s="181"/>
      <c r="J39" s="54"/>
      <c r="K39" s="39">
        <v>4000000</v>
      </c>
      <c r="L39" s="181"/>
      <c r="M39" s="54"/>
      <c r="N39" s="39">
        <v>4000000</v>
      </c>
      <c r="O39" s="181"/>
      <c r="P39" s="73" t="str">
        <f t="shared" si="4"/>
        <v>OK!</v>
      </c>
    </row>
    <row r="40" spans="1:16">
      <c r="A40" s="516"/>
      <c r="B40" s="517"/>
      <c r="C40" s="125"/>
      <c r="D40" s="54"/>
      <c r="E40" s="39"/>
      <c r="F40" s="181"/>
      <c r="G40" s="54"/>
      <c r="H40" s="39"/>
      <c r="I40" s="181"/>
      <c r="J40" s="54"/>
      <c r="K40" s="39"/>
      <c r="L40" s="181"/>
      <c r="M40" s="54"/>
      <c r="N40" s="39"/>
      <c r="O40" s="181"/>
      <c r="P40" s="73" t="str">
        <f t="shared" si="4"/>
        <v>OK!</v>
      </c>
    </row>
    <row r="41" spans="1:16">
      <c r="A41" s="516"/>
      <c r="B41" s="517"/>
      <c r="C41" s="125"/>
      <c r="D41" s="54"/>
      <c r="E41" s="39"/>
      <c r="F41" s="181"/>
      <c r="G41" s="54"/>
      <c r="H41" s="39"/>
      <c r="I41" s="181"/>
      <c r="J41" s="54"/>
      <c r="K41" s="39"/>
      <c r="L41" s="181"/>
      <c r="M41" s="54"/>
      <c r="N41" s="39"/>
      <c r="O41" s="181"/>
      <c r="P41" s="73" t="str">
        <f t="shared" si="4"/>
        <v>OK!</v>
      </c>
    </row>
    <row r="42" spans="1:16">
      <c r="A42" s="516"/>
      <c r="B42" s="517"/>
      <c r="C42" s="125"/>
      <c r="D42" s="54"/>
      <c r="E42" s="39"/>
      <c r="F42" s="181"/>
      <c r="G42" s="54"/>
      <c r="H42" s="39"/>
      <c r="I42" s="181"/>
      <c r="J42" s="54"/>
      <c r="K42" s="39"/>
      <c r="L42" s="181"/>
      <c r="M42" s="54"/>
      <c r="N42" s="39"/>
      <c r="O42" s="181"/>
      <c r="P42" s="73" t="str">
        <f t="shared" si="4"/>
        <v>OK!</v>
      </c>
    </row>
    <row r="43" spans="1:16">
      <c r="A43" s="516"/>
      <c r="B43" s="517"/>
      <c r="C43" s="125"/>
      <c r="D43" s="54"/>
      <c r="E43" s="39"/>
      <c r="F43" s="181"/>
      <c r="G43" s="54"/>
      <c r="H43" s="39"/>
      <c r="I43" s="181"/>
      <c r="J43" s="54"/>
      <c r="K43" s="39"/>
      <c r="L43" s="181"/>
      <c r="M43" s="54"/>
      <c r="N43" s="39"/>
      <c r="O43" s="181"/>
      <c r="P43" s="73" t="str">
        <f t="shared" si="4"/>
        <v>OK!</v>
      </c>
    </row>
    <row r="44" spans="1:16">
      <c r="A44" s="516"/>
      <c r="B44" s="517"/>
      <c r="C44" s="125"/>
      <c r="D44" s="54"/>
      <c r="E44" s="39"/>
      <c r="F44" s="181"/>
      <c r="G44" s="54"/>
      <c r="H44" s="39"/>
      <c r="I44" s="181"/>
      <c r="J44" s="54"/>
      <c r="K44" s="39"/>
      <c r="L44" s="181"/>
      <c r="M44" s="54"/>
      <c r="N44" s="39"/>
      <c r="O44" s="181"/>
      <c r="P44" s="73" t="str">
        <f t="shared" si="4"/>
        <v>OK!</v>
      </c>
    </row>
    <row r="45" spans="1:16">
      <c r="A45" s="516"/>
      <c r="B45" s="517"/>
      <c r="C45" s="125"/>
      <c r="D45" s="54"/>
      <c r="E45" s="39"/>
      <c r="F45" s="181"/>
      <c r="G45" s="54"/>
      <c r="H45" s="39"/>
      <c r="I45" s="181"/>
      <c r="J45" s="54"/>
      <c r="K45" s="39"/>
      <c r="L45" s="181"/>
      <c r="M45" s="54"/>
      <c r="N45" s="39"/>
      <c r="O45" s="181"/>
      <c r="P45" s="73" t="str">
        <f t="shared" si="4"/>
        <v>OK!</v>
      </c>
    </row>
    <row r="46" spans="1:16">
      <c r="A46" s="516"/>
      <c r="B46" s="517"/>
      <c r="C46" s="125"/>
      <c r="D46" s="54"/>
      <c r="E46" s="39"/>
      <c r="F46" s="181"/>
      <c r="G46" s="54"/>
      <c r="H46" s="39"/>
      <c r="I46" s="181"/>
      <c r="J46" s="54"/>
      <c r="K46" s="39"/>
      <c r="L46" s="181"/>
      <c r="M46" s="54"/>
      <c r="N46" s="39"/>
      <c r="O46" s="181"/>
      <c r="P46" s="73" t="str">
        <f t="shared" si="4"/>
        <v>OK!</v>
      </c>
    </row>
    <row r="47" spans="1:16">
      <c r="A47" s="516"/>
      <c r="B47" s="517"/>
      <c r="C47" s="125"/>
      <c r="D47" s="54"/>
      <c r="E47" s="39"/>
      <c r="F47" s="181"/>
      <c r="G47" s="54"/>
      <c r="H47" s="39"/>
      <c r="I47" s="181"/>
      <c r="J47" s="54"/>
      <c r="K47" s="39"/>
      <c r="L47" s="181"/>
      <c r="M47" s="54"/>
      <c r="N47" s="39"/>
      <c r="O47" s="181"/>
      <c r="P47" s="73" t="str">
        <f t="shared" si="4"/>
        <v>OK!</v>
      </c>
    </row>
    <row r="48" spans="1:16">
      <c r="A48" s="516"/>
      <c r="B48" s="517"/>
      <c r="C48" s="125"/>
      <c r="D48" s="54"/>
      <c r="E48" s="39"/>
      <c r="F48" s="181"/>
      <c r="G48" s="54"/>
      <c r="H48" s="39"/>
      <c r="I48" s="181"/>
      <c r="J48" s="54"/>
      <c r="K48" s="39"/>
      <c r="L48" s="181"/>
      <c r="M48" s="54"/>
      <c r="N48" s="39"/>
      <c r="O48" s="181"/>
      <c r="P48" s="73" t="str">
        <f t="shared" si="4"/>
        <v>OK!</v>
      </c>
    </row>
    <row r="49" spans="1:16">
      <c r="A49" s="516"/>
      <c r="B49" s="517"/>
      <c r="C49" s="125"/>
      <c r="D49" s="54"/>
      <c r="E49" s="39"/>
      <c r="F49" s="181"/>
      <c r="G49" s="54"/>
      <c r="H49" s="39"/>
      <c r="I49" s="181"/>
      <c r="J49" s="54"/>
      <c r="K49" s="39"/>
      <c r="L49" s="181"/>
      <c r="M49" s="54"/>
      <c r="N49" s="39"/>
      <c r="O49" s="181"/>
      <c r="P49" s="73" t="str">
        <f t="shared" si="4"/>
        <v>OK!</v>
      </c>
    </row>
    <row r="50" spans="1:16">
      <c r="A50" s="516"/>
      <c r="B50" s="517"/>
      <c r="C50" s="125"/>
      <c r="D50" s="54"/>
      <c r="E50" s="39"/>
      <c r="F50" s="181"/>
      <c r="G50" s="54"/>
      <c r="H50" s="39"/>
      <c r="I50" s="181"/>
      <c r="J50" s="54"/>
      <c r="K50" s="39"/>
      <c r="L50" s="181"/>
      <c r="M50" s="54"/>
      <c r="N50" s="39"/>
      <c r="O50" s="181"/>
      <c r="P50" s="73" t="str">
        <f t="shared" si="4"/>
        <v>OK!</v>
      </c>
    </row>
    <row r="51" spans="1:16">
      <c r="A51" s="516"/>
      <c r="B51" s="517"/>
      <c r="C51" s="125"/>
      <c r="D51" s="54"/>
      <c r="E51" s="39"/>
      <c r="F51" s="181"/>
      <c r="G51" s="54"/>
      <c r="H51" s="39"/>
      <c r="I51" s="181"/>
      <c r="J51" s="54"/>
      <c r="K51" s="39"/>
      <c r="L51" s="181"/>
      <c r="M51" s="54"/>
      <c r="N51" s="39"/>
      <c r="O51" s="181"/>
      <c r="P51" s="73" t="str">
        <f t="shared" si="4"/>
        <v>OK!</v>
      </c>
    </row>
    <row r="52" spans="1:16">
      <c r="A52" s="516"/>
      <c r="B52" s="517"/>
      <c r="C52" s="125"/>
      <c r="D52" s="54"/>
      <c r="E52" s="39"/>
      <c r="F52" s="181"/>
      <c r="G52" s="54"/>
      <c r="H52" s="39"/>
      <c r="I52" s="181"/>
      <c r="J52" s="54"/>
      <c r="K52" s="39"/>
      <c r="L52" s="181"/>
      <c r="M52" s="54"/>
      <c r="N52" s="39"/>
      <c r="O52" s="181"/>
      <c r="P52" s="73" t="str">
        <f t="shared" si="4"/>
        <v>OK!</v>
      </c>
    </row>
    <row r="53" spans="1:16">
      <c r="A53" s="516"/>
      <c r="B53" s="517"/>
      <c r="C53" s="125"/>
      <c r="D53" s="54"/>
      <c r="E53" s="39"/>
      <c r="F53" s="181"/>
      <c r="G53" s="54"/>
      <c r="H53" s="39"/>
      <c r="I53" s="181"/>
      <c r="J53" s="54"/>
      <c r="K53" s="39"/>
      <c r="L53" s="181"/>
      <c r="M53" s="54"/>
      <c r="N53" s="39"/>
      <c r="O53" s="181"/>
      <c r="P53" s="73" t="str">
        <f t="shared" si="4"/>
        <v>OK!</v>
      </c>
    </row>
    <row r="54" spans="1:16">
      <c r="A54" s="516"/>
      <c r="B54" s="517"/>
      <c r="C54" s="125"/>
      <c r="D54" s="54"/>
      <c r="E54" s="39"/>
      <c r="F54" s="181"/>
      <c r="G54" s="54"/>
      <c r="H54" s="39"/>
      <c r="I54" s="181"/>
      <c r="J54" s="54"/>
      <c r="K54" s="39"/>
      <c r="L54" s="181"/>
      <c r="M54" s="54"/>
      <c r="N54" s="39"/>
      <c r="O54" s="181"/>
      <c r="P54" s="73" t="str">
        <f t="shared" si="4"/>
        <v>OK!</v>
      </c>
    </row>
    <row r="55" spans="1:16">
      <c r="A55" s="516"/>
      <c r="B55" s="517"/>
      <c r="C55" s="125"/>
      <c r="D55" s="54"/>
      <c r="E55" s="39"/>
      <c r="F55" s="181"/>
      <c r="G55" s="54"/>
      <c r="H55" s="39"/>
      <c r="I55" s="181"/>
      <c r="J55" s="54"/>
      <c r="K55" s="39"/>
      <c r="L55" s="181"/>
      <c r="M55" s="54"/>
      <c r="N55" s="39"/>
      <c r="O55" s="181"/>
      <c r="P55" s="73" t="str">
        <f t="shared" si="4"/>
        <v>OK!</v>
      </c>
    </row>
    <row r="56" spans="1:16">
      <c r="A56" s="516"/>
      <c r="B56" s="517"/>
      <c r="C56" s="125"/>
      <c r="D56" s="54"/>
      <c r="E56" s="39"/>
      <c r="F56" s="181"/>
      <c r="G56" s="54"/>
      <c r="H56" s="39"/>
      <c r="I56" s="181"/>
      <c r="J56" s="54"/>
      <c r="K56" s="39"/>
      <c r="L56" s="181"/>
      <c r="M56" s="54"/>
      <c r="N56" s="39"/>
      <c r="O56" s="181"/>
      <c r="P56" s="73" t="str">
        <f t="shared" si="4"/>
        <v>OK!</v>
      </c>
    </row>
    <row r="57" spans="1:16">
      <c r="A57" s="516"/>
      <c r="B57" s="517"/>
      <c r="C57" s="125"/>
      <c r="D57" s="54"/>
      <c r="E57" s="39"/>
      <c r="F57" s="181"/>
      <c r="G57" s="54"/>
      <c r="H57" s="39"/>
      <c r="I57" s="181"/>
      <c r="J57" s="54"/>
      <c r="K57" s="39"/>
      <c r="L57" s="181"/>
      <c r="M57" s="54"/>
      <c r="N57" s="39"/>
      <c r="O57" s="181"/>
      <c r="P57" s="73" t="str">
        <f t="shared" si="4"/>
        <v>OK!</v>
      </c>
    </row>
    <row r="58" spans="1:16">
      <c r="A58" s="516"/>
      <c r="B58" s="517"/>
      <c r="C58" s="125"/>
      <c r="D58" s="54"/>
      <c r="E58" s="39"/>
      <c r="F58" s="181"/>
      <c r="G58" s="54"/>
      <c r="H58" s="39"/>
      <c r="I58" s="181"/>
      <c r="J58" s="54"/>
      <c r="K58" s="39"/>
      <c r="L58" s="181"/>
      <c r="M58" s="54"/>
      <c r="N58" s="39"/>
      <c r="O58" s="181"/>
      <c r="P58" s="73" t="str">
        <f t="shared" si="4"/>
        <v>OK!</v>
      </c>
    </row>
    <row r="59" spans="1:16">
      <c r="A59" s="516"/>
      <c r="B59" s="517"/>
      <c r="C59" s="125"/>
      <c r="D59" s="54"/>
      <c r="E59" s="39"/>
      <c r="F59" s="181"/>
      <c r="G59" s="54"/>
      <c r="H59" s="39"/>
      <c r="I59" s="181"/>
      <c r="J59" s="54"/>
      <c r="K59" s="39"/>
      <c r="L59" s="181"/>
      <c r="M59" s="54"/>
      <c r="N59" s="39"/>
      <c r="O59" s="181"/>
      <c r="P59" s="73" t="str">
        <f t="shared" si="4"/>
        <v>OK!</v>
      </c>
    </row>
    <row r="60" spans="1:16">
      <c r="A60" s="516"/>
      <c r="B60" s="517"/>
      <c r="C60" s="125"/>
      <c r="D60" s="54"/>
      <c r="E60" s="39"/>
      <c r="F60" s="181"/>
      <c r="G60" s="54"/>
      <c r="H60" s="39"/>
      <c r="I60" s="181"/>
      <c r="J60" s="54"/>
      <c r="K60" s="39"/>
      <c r="L60" s="181"/>
      <c r="M60" s="54"/>
      <c r="N60" s="39"/>
      <c r="O60" s="181"/>
      <c r="P60" s="73" t="str">
        <f t="shared" si="4"/>
        <v>OK!</v>
      </c>
    </row>
    <row r="61" spans="1:16">
      <c r="A61" s="516"/>
      <c r="B61" s="517"/>
      <c r="C61" s="125"/>
      <c r="D61" s="54"/>
      <c r="E61" s="39"/>
      <c r="F61" s="181"/>
      <c r="G61" s="54"/>
      <c r="H61" s="39"/>
      <c r="I61" s="181"/>
      <c r="J61" s="54"/>
      <c r="K61" s="39"/>
      <c r="L61" s="181"/>
      <c r="M61" s="54"/>
      <c r="N61" s="39"/>
      <c r="O61" s="181"/>
      <c r="P61" s="73" t="str">
        <f t="shared" si="4"/>
        <v>OK!</v>
      </c>
    </row>
    <row r="62" spans="1:16">
      <c r="A62" s="516"/>
      <c r="B62" s="517"/>
      <c r="C62" s="125"/>
      <c r="D62" s="54"/>
      <c r="E62" s="39"/>
      <c r="F62" s="181"/>
      <c r="G62" s="54"/>
      <c r="H62" s="39"/>
      <c r="I62" s="181"/>
      <c r="J62" s="54"/>
      <c r="K62" s="39"/>
      <c r="L62" s="181"/>
      <c r="M62" s="54"/>
      <c r="N62" s="39"/>
      <c r="O62" s="181"/>
      <c r="P62" s="73" t="str">
        <f t="shared" si="4"/>
        <v>OK!</v>
      </c>
    </row>
    <row r="63" spans="1:16">
      <c r="A63" s="516"/>
      <c r="B63" s="517"/>
      <c r="C63" s="125"/>
      <c r="D63" s="54"/>
      <c r="E63" s="39"/>
      <c r="F63" s="181"/>
      <c r="G63" s="54"/>
      <c r="H63" s="39"/>
      <c r="I63" s="181"/>
      <c r="J63" s="54"/>
      <c r="K63" s="39"/>
      <c r="L63" s="181"/>
      <c r="M63" s="54"/>
      <c r="N63" s="39"/>
      <c r="O63" s="181"/>
      <c r="P63" s="73" t="str">
        <f t="shared" si="4"/>
        <v>OK!</v>
      </c>
    </row>
    <row r="64" spans="1:16">
      <c r="A64" s="516"/>
      <c r="B64" s="517"/>
      <c r="C64" s="125"/>
      <c r="D64" s="54"/>
      <c r="E64" s="39"/>
      <c r="F64" s="181"/>
      <c r="G64" s="54"/>
      <c r="H64" s="39"/>
      <c r="I64" s="181"/>
      <c r="J64" s="54"/>
      <c r="K64" s="39"/>
      <c r="L64" s="181"/>
      <c r="M64" s="54"/>
      <c r="N64" s="39"/>
      <c r="O64" s="181"/>
      <c r="P64" s="73" t="str">
        <f t="shared" si="4"/>
        <v>OK!</v>
      </c>
    </row>
    <row r="65" spans="1:16">
      <c r="A65" s="492" t="e">
        <f>#REF!</f>
        <v>#REF!</v>
      </c>
      <c r="B65" s="15"/>
      <c r="C65" s="57" t="e">
        <f>SUM(C8:Q35C64)</f>
        <v>#NAME?</v>
      </c>
      <c r="D65" s="127"/>
      <c r="E65" s="57">
        <f>SUM(E8:E64)</f>
        <v>0</v>
      </c>
      <c r="F65" s="57">
        <f>SUM(F8:F64)</f>
        <v>7953101</v>
      </c>
      <c r="G65" s="127"/>
      <c r="H65" s="57">
        <f>SUM(H8:H64)</f>
        <v>13458022</v>
      </c>
      <c r="I65" s="57">
        <f>SUM(I8:I64)</f>
        <v>1335976</v>
      </c>
      <c r="J65" s="127"/>
      <c r="K65" s="57">
        <f>SUM(K8:K64)</f>
        <v>4000000</v>
      </c>
      <c r="L65" s="57">
        <f>SUM(L8:L64)</f>
        <v>1335976</v>
      </c>
      <c r="M65" s="127"/>
      <c r="N65" s="57">
        <f>SUM(N8:N64)</f>
        <v>4000000</v>
      </c>
      <c r="O65" s="57">
        <f>SUM(O8:O64)</f>
        <v>1335976</v>
      </c>
      <c r="P65" s="73" t="str">
        <f t="shared" si="4"/>
        <v>OK!</v>
      </c>
    </row>
    <row r="66" spans="1:16">
      <c r="J66" s="53"/>
      <c r="M66" s="53"/>
    </row>
    <row r="67" spans="1:16">
      <c r="A67" s="72"/>
      <c r="B67" s="72"/>
      <c r="J67" s="53"/>
      <c r="M67" s="53"/>
    </row>
    <row r="68" spans="1:16">
      <c r="C68" s="47"/>
      <c r="D68" s="47"/>
      <c r="E68" s="47"/>
      <c r="F68" s="47"/>
      <c r="G68" s="47"/>
      <c r="H68" s="47"/>
      <c r="J68" s="47"/>
      <c r="M68" s="47"/>
    </row>
    <row r="69" spans="1:16">
      <c r="C69" s="47"/>
      <c r="D69" s="47"/>
      <c r="E69" s="47"/>
      <c r="F69" s="47"/>
      <c r="G69" s="47"/>
      <c r="H69" s="47"/>
      <c r="J69" s="47"/>
      <c r="M69" s="47"/>
    </row>
    <row r="70" spans="1:16">
      <c r="J70" s="53"/>
      <c r="M70" s="53"/>
    </row>
    <row r="71" spans="1:16">
      <c r="J71" s="53"/>
      <c r="M71" s="53"/>
    </row>
    <row r="72" spans="1:16">
      <c r="J72" s="53"/>
      <c r="M72" s="53"/>
    </row>
    <row r="73" spans="1:16">
      <c r="J73" s="53"/>
      <c r="M73" s="53"/>
    </row>
    <row r="74" spans="1:16">
      <c r="J74" s="53"/>
      <c r="M74" s="53"/>
    </row>
    <row r="75" spans="1:16">
      <c r="J75" s="53"/>
      <c r="M75" s="53"/>
    </row>
    <row r="76" spans="1:16">
      <c r="J76" s="53"/>
      <c r="M76" s="53"/>
    </row>
    <row r="77" spans="1:16">
      <c r="J77" s="53"/>
      <c r="M77" s="53"/>
    </row>
    <row r="78" spans="1:16">
      <c r="J78" s="53"/>
      <c r="M78" s="53"/>
    </row>
    <row r="79" spans="1:16">
      <c r="J79" s="53"/>
      <c r="M79" s="53"/>
    </row>
    <row r="80" spans="1:16">
      <c r="J80" s="53"/>
      <c r="M80" s="53"/>
    </row>
    <row r="81" spans="10:13">
      <c r="J81" s="53"/>
      <c r="M81" s="53"/>
    </row>
    <row r="82" spans="10:13">
      <c r="J82" s="53"/>
      <c r="M82" s="53"/>
    </row>
    <row r="83" spans="10:13">
      <c r="J83" s="53"/>
      <c r="M83" s="53"/>
    </row>
    <row r="84" spans="10:13">
      <c r="J84" s="53"/>
      <c r="M84" s="53"/>
    </row>
    <row r="85" spans="10:13">
      <c r="J85" s="53"/>
      <c r="M85" s="53"/>
    </row>
    <row r="86" spans="10:13">
      <c r="J86" s="53"/>
      <c r="M86" s="53"/>
    </row>
    <row r="87" spans="10:13">
      <c r="J87" s="53"/>
      <c r="M87" s="53"/>
    </row>
    <row r="88" spans="10:13">
      <c r="J88" s="53"/>
      <c r="M88" s="53"/>
    </row>
    <row r="89" spans="10:13">
      <c r="J89" s="53"/>
      <c r="M89" s="53"/>
    </row>
    <row r="90" spans="10:13">
      <c r="J90" s="53"/>
      <c r="M90" s="53"/>
    </row>
    <row r="91" spans="10:13">
      <c r="J91" s="53"/>
      <c r="M91" s="53"/>
    </row>
    <row r="92" spans="10:13">
      <c r="J92" s="53"/>
      <c r="M92" s="53"/>
    </row>
    <row r="93" spans="10:13">
      <c r="J93" s="53"/>
      <c r="M93" s="53"/>
    </row>
    <row r="94" spans="10:13">
      <c r="J94" s="53"/>
      <c r="M94" s="53"/>
    </row>
    <row r="95" spans="10:13">
      <c r="J95" s="53"/>
      <c r="M95" s="53"/>
    </row>
  </sheetData>
  <sheetProtection password="CF05" sheet="1" objects="1" scenarios="1" selectLockedCells="1"/>
  <mergeCells count="10">
    <mergeCell ref="A1:O1"/>
    <mergeCell ref="N5:O5"/>
    <mergeCell ref="N6:O6"/>
    <mergeCell ref="H5:I5"/>
    <mergeCell ref="K5:L5"/>
    <mergeCell ref="H6:I6"/>
    <mergeCell ref="K6:L6"/>
    <mergeCell ref="E5:F5"/>
    <mergeCell ref="E6:F6"/>
    <mergeCell ref="A3:O3"/>
  </mergeCells>
  <printOptions gridLines="1"/>
  <pageMargins left="0.78740157480314965" right="0.70866141732283472" top="0.98425196850393704" bottom="0.78740157480314965" header="0.43307086614173229" footer="0.31496062992125984"/>
  <pageSetup paperSize="9" scale="73" fitToHeight="0" orientation="landscape" r:id="rId1"/>
  <headerFooter>
    <oddHeader>&amp;LPROGRAMI BUXHETOR AFATMESËM&amp;C&amp;8 28 Shkurt 2019&amp;R&amp;A</oddHeader>
    <oddFooter>&amp;L&amp;8Copyright for Albania: Ministry of Finance and Economy / Local Finance Directory&amp;R1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H104"/>
  <sheetViews>
    <sheetView zoomScaleNormal="100" workbookViewId="0">
      <selection activeCell="A9" sqref="A9"/>
    </sheetView>
  </sheetViews>
  <sheetFormatPr defaultRowHeight="15"/>
  <cols>
    <col min="1" max="1" width="71.85546875" customWidth="1"/>
    <col min="2" max="2" width="16.42578125" customWidth="1"/>
    <col min="8" max="8" width="10.28515625" customWidth="1"/>
  </cols>
  <sheetData>
    <row r="1" spans="1:8" ht="21">
      <c r="A1" s="549" t="e">
        <f>#REF!</f>
        <v>#REF!</v>
      </c>
      <c r="B1" s="550"/>
      <c r="C1" s="550"/>
      <c r="D1" s="550"/>
      <c r="E1" s="550"/>
      <c r="F1" s="550"/>
      <c r="G1" s="550"/>
      <c r="H1" s="551"/>
    </row>
    <row r="2" spans="1:8" ht="20.25" customHeight="1">
      <c r="A2" s="496" t="e">
        <f>#REF!</f>
        <v>#REF!</v>
      </c>
      <c r="B2" s="494" t="e">
        <f>#REF!</f>
        <v>#REF!</v>
      </c>
      <c r="C2" s="493">
        <f>'(A1) Titulli'!B39</f>
        <v>2018</v>
      </c>
      <c r="D2" s="493">
        <f>'(A1) Titulli'!B40</f>
        <v>2019</v>
      </c>
      <c r="E2" s="493">
        <f>'(A1) Titulli'!B41</f>
        <v>2020</v>
      </c>
      <c r="F2" s="494">
        <f>'(A1) Titulli'!B42</f>
        <v>2021</v>
      </c>
      <c r="G2" s="494">
        <f>'(A1) Titulli'!B43</f>
        <v>2022</v>
      </c>
      <c r="H2" s="494">
        <f>'(A1) Titulli'!B44</f>
        <v>2023</v>
      </c>
    </row>
    <row r="3" spans="1:8">
      <c r="A3" s="180" t="s">
        <v>174</v>
      </c>
      <c r="B3" s="514">
        <v>555177</v>
      </c>
      <c r="C3" s="498"/>
      <c r="D3" s="498"/>
      <c r="E3" s="498">
        <v>111625</v>
      </c>
      <c r="F3" s="498">
        <v>111625</v>
      </c>
      <c r="G3" s="498">
        <v>331927</v>
      </c>
      <c r="H3" s="498"/>
    </row>
    <row r="4" spans="1:8">
      <c r="A4" s="180" t="s">
        <v>175</v>
      </c>
      <c r="B4" s="514">
        <v>4450</v>
      </c>
      <c r="C4" s="498"/>
      <c r="D4" s="498"/>
      <c r="E4" s="498">
        <v>1015</v>
      </c>
      <c r="F4" s="498">
        <v>1015</v>
      </c>
      <c r="G4" s="498">
        <v>2420</v>
      </c>
      <c r="H4" s="498"/>
    </row>
    <row r="5" spans="1:8">
      <c r="A5" s="180" t="s">
        <v>176</v>
      </c>
      <c r="B5" s="514">
        <v>802</v>
      </c>
      <c r="C5" s="498"/>
      <c r="D5" s="498"/>
      <c r="E5" s="498"/>
      <c r="F5" s="498"/>
      <c r="G5" s="498">
        <v>802</v>
      </c>
      <c r="H5" s="498"/>
    </row>
    <row r="6" spans="1:8">
      <c r="A6" s="180" t="s">
        <v>206</v>
      </c>
      <c r="B6" s="514">
        <v>59319</v>
      </c>
      <c r="C6" s="498">
        <v>42019</v>
      </c>
      <c r="D6" s="498"/>
      <c r="E6" s="498"/>
      <c r="F6" s="498">
        <v>7000</v>
      </c>
      <c r="G6" s="498">
        <v>7000</v>
      </c>
      <c r="H6" s="498">
        <v>3299</v>
      </c>
    </row>
    <row r="7" spans="1:8">
      <c r="A7" s="180" t="s">
        <v>207</v>
      </c>
      <c r="B7" s="514">
        <v>12435</v>
      </c>
      <c r="C7" s="498"/>
      <c r="D7" s="498"/>
      <c r="E7" s="498"/>
      <c r="F7" s="498">
        <v>60217</v>
      </c>
      <c r="G7" s="498">
        <v>30109</v>
      </c>
      <c r="H7" s="498">
        <v>30109</v>
      </c>
    </row>
    <row r="8" spans="1:8">
      <c r="A8" s="180" t="s">
        <v>208</v>
      </c>
      <c r="B8" s="514">
        <v>1597</v>
      </c>
      <c r="C8" s="498"/>
      <c r="D8" s="498"/>
      <c r="E8" s="498"/>
      <c r="F8" s="498">
        <v>798</v>
      </c>
      <c r="G8" s="498">
        <v>399</v>
      </c>
      <c r="H8" s="498">
        <v>400</v>
      </c>
    </row>
    <row r="9" spans="1:8">
      <c r="A9" s="180" t="s">
        <v>210</v>
      </c>
      <c r="B9" s="514">
        <v>188934</v>
      </c>
      <c r="C9" s="498"/>
      <c r="D9" s="498"/>
      <c r="E9" s="498"/>
      <c r="F9" s="498">
        <v>94467</v>
      </c>
      <c r="G9" s="498">
        <v>47234</v>
      </c>
      <c r="H9" s="498">
        <v>47234</v>
      </c>
    </row>
    <row r="10" spans="1:8">
      <c r="A10" s="180" t="s">
        <v>209</v>
      </c>
      <c r="B10" s="514">
        <v>1993</v>
      </c>
      <c r="C10" s="498"/>
      <c r="D10" s="498"/>
      <c r="E10" s="498"/>
      <c r="F10" s="498">
        <v>996</v>
      </c>
      <c r="G10" s="498">
        <v>498</v>
      </c>
      <c r="H10" s="498">
        <v>499</v>
      </c>
    </row>
    <row r="11" spans="1:8">
      <c r="A11" s="180" t="s">
        <v>211</v>
      </c>
      <c r="B11" s="514">
        <v>97000</v>
      </c>
      <c r="C11" s="498"/>
      <c r="D11" s="498"/>
      <c r="E11" s="498"/>
      <c r="F11" s="498">
        <v>97000</v>
      </c>
      <c r="G11" s="498"/>
      <c r="H11" s="498"/>
    </row>
    <row r="12" spans="1:8">
      <c r="A12" s="180" t="s">
        <v>212</v>
      </c>
      <c r="B12" s="514">
        <v>2000</v>
      </c>
      <c r="C12" s="498"/>
      <c r="D12" s="498"/>
      <c r="E12" s="498"/>
      <c r="F12" s="514">
        <v>2000</v>
      </c>
      <c r="G12" s="498"/>
      <c r="H12" s="498"/>
    </row>
    <row r="13" spans="1:8">
      <c r="A13" s="180" t="s">
        <v>213</v>
      </c>
      <c r="B13" s="514">
        <v>7000</v>
      </c>
      <c r="C13" s="498"/>
      <c r="D13" s="498"/>
      <c r="E13" s="498"/>
      <c r="F13" s="514">
        <v>7000</v>
      </c>
      <c r="G13" s="498"/>
      <c r="H13" s="498"/>
    </row>
    <row r="14" spans="1:8">
      <c r="A14" s="180" t="s">
        <v>214</v>
      </c>
      <c r="B14" s="514">
        <v>960</v>
      </c>
      <c r="C14" s="498"/>
      <c r="D14" s="498"/>
      <c r="E14" s="498"/>
      <c r="F14" s="514">
        <v>960</v>
      </c>
      <c r="G14" s="498"/>
      <c r="H14" s="498"/>
    </row>
    <row r="15" spans="1:8">
      <c r="A15" s="180" t="s">
        <v>215</v>
      </c>
      <c r="B15" s="514">
        <v>960</v>
      </c>
      <c r="C15" s="498"/>
      <c r="D15" s="498"/>
      <c r="E15" s="498"/>
      <c r="F15" s="514">
        <v>960</v>
      </c>
      <c r="G15" s="498"/>
      <c r="H15" s="498"/>
    </row>
    <row r="16" spans="1:8">
      <c r="A16" s="180" t="s">
        <v>216</v>
      </c>
      <c r="B16" s="514">
        <v>5000</v>
      </c>
      <c r="C16" s="498"/>
      <c r="D16" s="498"/>
      <c r="E16" s="498"/>
      <c r="F16" s="514">
        <v>5000</v>
      </c>
      <c r="G16" s="498"/>
      <c r="H16" s="498"/>
    </row>
    <row r="17" spans="1:8">
      <c r="A17" s="180" t="s">
        <v>217</v>
      </c>
      <c r="B17" s="514">
        <v>1800</v>
      </c>
      <c r="C17" s="498"/>
      <c r="D17" s="498"/>
      <c r="E17" s="498"/>
      <c r="F17" s="514">
        <v>1800</v>
      </c>
      <c r="G17" s="498"/>
      <c r="H17" s="498"/>
    </row>
    <row r="18" spans="1:8">
      <c r="A18" s="180" t="s">
        <v>218</v>
      </c>
      <c r="B18" s="514">
        <v>1000</v>
      </c>
      <c r="C18" s="498"/>
      <c r="D18" s="498"/>
      <c r="E18" s="498"/>
      <c r="F18" s="514">
        <v>1000</v>
      </c>
      <c r="G18" s="498"/>
      <c r="H18" s="498"/>
    </row>
    <row r="19" spans="1:8">
      <c r="A19" s="180" t="s">
        <v>219</v>
      </c>
      <c r="B19" s="514">
        <v>2000</v>
      </c>
      <c r="C19" s="498"/>
      <c r="D19" s="498"/>
      <c r="E19" s="498"/>
      <c r="F19" s="514">
        <v>2000</v>
      </c>
      <c r="G19" s="498"/>
      <c r="H19" s="498"/>
    </row>
    <row r="20" spans="1:8">
      <c r="A20" s="180" t="s">
        <v>220</v>
      </c>
      <c r="B20" s="514">
        <v>3000</v>
      </c>
      <c r="C20" s="498"/>
      <c r="D20" s="498"/>
      <c r="E20" s="498"/>
      <c r="F20" s="514">
        <v>3000</v>
      </c>
      <c r="G20" s="498"/>
      <c r="H20" s="498"/>
    </row>
    <row r="21" spans="1:8">
      <c r="A21" s="180" t="s">
        <v>221</v>
      </c>
      <c r="B21" s="514">
        <v>2000</v>
      </c>
      <c r="C21" s="498"/>
      <c r="D21" s="498"/>
      <c r="E21" s="498"/>
      <c r="F21" s="514">
        <v>2000</v>
      </c>
      <c r="G21" s="498"/>
      <c r="H21" s="498"/>
    </row>
    <row r="22" spans="1:8">
      <c r="A22" s="180" t="s">
        <v>222</v>
      </c>
      <c r="B22" s="514">
        <v>1000</v>
      </c>
      <c r="C22" s="498"/>
      <c r="D22" s="498"/>
      <c r="E22" s="498"/>
      <c r="F22" s="514">
        <v>1000</v>
      </c>
      <c r="G22" s="498"/>
      <c r="H22" s="498"/>
    </row>
    <row r="23" spans="1:8">
      <c r="A23" s="180" t="s">
        <v>223</v>
      </c>
      <c r="B23" s="514">
        <v>2000</v>
      </c>
      <c r="C23" s="498"/>
      <c r="D23" s="498"/>
      <c r="E23" s="498"/>
      <c r="F23" s="514">
        <v>2000</v>
      </c>
      <c r="G23" s="498"/>
      <c r="H23" s="498"/>
    </row>
    <row r="24" spans="1:8">
      <c r="A24" s="180" t="s">
        <v>224</v>
      </c>
      <c r="B24" s="514">
        <v>5000</v>
      </c>
      <c r="C24" s="498"/>
      <c r="D24" s="498"/>
      <c r="E24" s="498"/>
      <c r="F24" s="514">
        <v>5000</v>
      </c>
      <c r="G24" s="498"/>
      <c r="H24" s="498"/>
    </row>
    <row r="25" spans="1:8">
      <c r="A25" s="180" t="s">
        <v>225</v>
      </c>
      <c r="B25" s="514">
        <v>8633</v>
      </c>
      <c r="C25" s="498"/>
      <c r="D25" s="498"/>
      <c r="E25" s="498"/>
      <c r="F25" s="514">
        <v>8633</v>
      </c>
      <c r="G25" s="498"/>
      <c r="H25" s="498"/>
    </row>
    <row r="26" spans="1:8">
      <c r="A26" s="180" t="s">
        <v>226</v>
      </c>
      <c r="B26" s="514">
        <v>2000</v>
      </c>
      <c r="C26" s="498"/>
      <c r="D26" s="498"/>
      <c r="E26" s="498"/>
      <c r="F26" s="498">
        <v>2000</v>
      </c>
      <c r="G26" s="498"/>
      <c r="H26" s="498"/>
    </row>
    <row r="27" spans="1:8">
      <c r="A27" s="180" t="s">
        <v>227</v>
      </c>
      <c r="B27" s="514">
        <v>13333</v>
      </c>
      <c r="C27" s="498"/>
      <c r="D27" s="498"/>
      <c r="E27" s="498"/>
      <c r="F27" s="498">
        <v>13333</v>
      </c>
      <c r="G27" s="498"/>
      <c r="H27" s="498"/>
    </row>
    <row r="28" spans="1:8">
      <c r="A28" s="180"/>
      <c r="B28" s="514"/>
      <c r="C28" s="498"/>
      <c r="D28" s="498"/>
      <c r="E28" s="498"/>
      <c r="F28" s="498"/>
      <c r="G28" s="498"/>
      <c r="H28" s="498"/>
    </row>
    <row r="29" spans="1:8">
      <c r="A29" s="180"/>
      <c r="B29" s="514"/>
      <c r="C29" s="498"/>
      <c r="D29" s="498"/>
      <c r="E29" s="498"/>
      <c r="F29" s="498"/>
      <c r="G29" s="498"/>
      <c r="H29" s="498"/>
    </row>
    <row r="30" spans="1:8">
      <c r="A30" s="180"/>
      <c r="B30" s="514"/>
      <c r="C30" s="498"/>
      <c r="D30" s="498"/>
      <c r="E30" s="498"/>
      <c r="F30" s="498"/>
      <c r="G30" s="498"/>
      <c r="H30" s="498"/>
    </row>
    <row r="31" spans="1:8">
      <c r="A31" s="180"/>
      <c r="B31" s="514"/>
      <c r="C31" s="498"/>
      <c r="D31" s="498"/>
      <c r="E31" s="498"/>
      <c r="F31" s="498"/>
      <c r="G31" s="498"/>
      <c r="H31" s="498"/>
    </row>
    <row r="32" spans="1:8">
      <c r="A32" s="180"/>
      <c r="B32" s="514"/>
      <c r="C32" s="498"/>
      <c r="D32" s="498"/>
      <c r="E32" s="498"/>
      <c r="F32" s="498"/>
      <c r="G32" s="498"/>
      <c r="H32" s="498"/>
    </row>
    <row r="33" spans="1:8">
      <c r="A33" s="180"/>
      <c r="B33" s="514"/>
      <c r="C33" s="498"/>
      <c r="D33" s="498"/>
      <c r="E33" s="498"/>
      <c r="F33" s="498"/>
      <c r="G33" s="498"/>
      <c r="H33" s="498"/>
    </row>
    <row r="34" spans="1:8">
      <c r="A34" s="180"/>
      <c r="B34" s="514"/>
      <c r="C34" s="498"/>
      <c r="D34" s="498"/>
      <c r="E34" s="498"/>
      <c r="F34" s="498"/>
      <c r="G34" s="498"/>
      <c r="H34" s="498"/>
    </row>
    <row r="35" spans="1:8">
      <c r="A35" s="180"/>
      <c r="B35" s="514"/>
      <c r="C35" s="498"/>
      <c r="D35" s="498"/>
      <c r="E35" s="498"/>
      <c r="F35" s="498"/>
      <c r="G35" s="498"/>
      <c r="H35" s="498"/>
    </row>
    <row r="36" spans="1:8">
      <c r="A36" s="180"/>
      <c r="B36" s="514"/>
      <c r="C36" s="498"/>
      <c r="D36" s="498"/>
      <c r="E36" s="498"/>
      <c r="F36" s="498"/>
      <c r="G36" s="498"/>
      <c r="H36" s="498"/>
    </row>
    <row r="37" spans="1:8">
      <c r="A37" s="180"/>
      <c r="B37" s="514"/>
      <c r="C37" s="498"/>
      <c r="D37" s="498"/>
      <c r="E37" s="498"/>
      <c r="F37" s="498"/>
      <c r="G37" s="498"/>
      <c r="H37" s="498"/>
    </row>
    <row r="38" spans="1:8">
      <c r="A38" s="180"/>
      <c r="B38" s="514"/>
      <c r="C38" s="498"/>
      <c r="D38" s="498"/>
      <c r="E38" s="498"/>
      <c r="F38" s="498"/>
      <c r="G38" s="498"/>
      <c r="H38" s="498"/>
    </row>
    <row r="39" spans="1:8">
      <c r="A39" s="180"/>
      <c r="B39" s="514"/>
      <c r="C39" s="498"/>
      <c r="D39" s="498"/>
      <c r="E39" s="498"/>
      <c r="F39" s="498"/>
      <c r="G39" s="498"/>
      <c r="H39" s="498"/>
    </row>
    <row r="40" spans="1:8">
      <c r="A40" s="180"/>
      <c r="B40" s="514"/>
      <c r="C40" s="498"/>
      <c r="D40" s="498"/>
      <c r="E40" s="498"/>
      <c r="F40" s="498"/>
      <c r="G40" s="498"/>
      <c r="H40" s="498"/>
    </row>
    <row r="41" spans="1:8">
      <c r="A41" s="180"/>
      <c r="B41" s="514"/>
      <c r="C41" s="498"/>
      <c r="D41" s="498"/>
      <c r="E41" s="498"/>
      <c r="F41" s="498"/>
      <c r="G41" s="498"/>
      <c r="H41" s="498"/>
    </row>
    <row r="42" spans="1:8">
      <c r="A42" s="180"/>
      <c r="B42" s="514"/>
      <c r="C42" s="498"/>
      <c r="D42" s="498"/>
      <c r="E42" s="498"/>
      <c r="F42" s="498"/>
      <c r="G42" s="498"/>
      <c r="H42" s="498"/>
    </row>
    <row r="43" spans="1:8">
      <c r="A43" s="180"/>
      <c r="B43" s="514"/>
      <c r="C43" s="498"/>
      <c r="D43" s="498"/>
      <c r="E43" s="498"/>
      <c r="F43" s="498"/>
      <c r="G43" s="498"/>
      <c r="H43" s="498"/>
    </row>
    <row r="44" spans="1:8">
      <c r="A44" s="180"/>
      <c r="B44" s="514"/>
      <c r="C44" s="498"/>
      <c r="D44" s="498"/>
      <c r="E44" s="498"/>
      <c r="F44" s="498"/>
      <c r="G44" s="498"/>
      <c r="H44" s="498"/>
    </row>
    <row r="45" spans="1:8">
      <c r="A45" s="180"/>
      <c r="B45" s="514"/>
      <c r="C45" s="498"/>
      <c r="D45" s="498"/>
      <c r="E45" s="498"/>
      <c r="F45" s="498"/>
      <c r="G45" s="498"/>
      <c r="H45" s="498"/>
    </row>
    <row r="46" spans="1:8">
      <c r="A46" s="180"/>
      <c r="B46" s="514"/>
      <c r="C46" s="498"/>
      <c r="D46" s="498"/>
      <c r="E46" s="498"/>
      <c r="F46" s="498"/>
      <c r="G46" s="498"/>
      <c r="H46" s="498"/>
    </row>
    <row r="47" spans="1:8">
      <c r="A47" s="180"/>
      <c r="B47" s="514"/>
      <c r="C47" s="498"/>
      <c r="D47" s="498"/>
      <c r="E47" s="498"/>
      <c r="F47" s="498"/>
      <c r="G47" s="498"/>
      <c r="H47" s="498"/>
    </row>
    <row r="48" spans="1:8">
      <c r="A48" s="180"/>
      <c r="B48" s="514"/>
      <c r="C48" s="498"/>
      <c r="D48" s="498"/>
      <c r="E48" s="498"/>
      <c r="F48" s="498"/>
      <c r="G48" s="498"/>
      <c r="H48" s="498"/>
    </row>
    <row r="49" spans="1:8">
      <c r="A49" s="180"/>
      <c r="B49" s="514"/>
      <c r="C49" s="498"/>
      <c r="D49" s="498"/>
      <c r="E49" s="498"/>
      <c r="F49" s="498"/>
      <c r="G49" s="498"/>
      <c r="H49" s="498"/>
    </row>
    <row r="50" spans="1:8">
      <c r="A50" s="180"/>
      <c r="B50" s="514"/>
      <c r="C50" s="498"/>
      <c r="D50" s="498"/>
      <c r="E50" s="498"/>
      <c r="F50" s="498"/>
      <c r="G50" s="498"/>
      <c r="H50" s="498"/>
    </row>
    <row r="51" spans="1:8">
      <c r="A51" s="180"/>
      <c r="B51" s="514"/>
      <c r="C51" s="498"/>
      <c r="D51" s="498"/>
      <c r="E51" s="498"/>
      <c r="F51" s="498"/>
      <c r="G51" s="498"/>
      <c r="H51" s="498"/>
    </row>
    <row r="52" spans="1:8">
      <c r="A52" s="180"/>
      <c r="B52" s="514"/>
      <c r="C52" s="498"/>
      <c r="D52" s="498"/>
      <c r="E52" s="498"/>
      <c r="F52" s="498"/>
      <c r="G52" s="498"/>
      <c r="H52" s="498"/>
    </row>
    <row r="53" spans="1:8">
      <c r="A53" s="180"/>
      <c r="B53" s="514"/>
      <c r="C53" s="498"/>
      <c r="D53" s="498"/>
      <c r="E53" s="498"/>
      <c r="F53" s="498"/>
      <c r="G53" s="498"/>
      <c r="H53" s="498"/>
    </row>
    <row r="54" spans="1:8">
      <c r="A54" s="180"/>
      <c r="B54" s="514"/>
      <c r="C54" s="498"/>
      <c r="D54" s="498"/>
      <c r="E54" s="498"/>
      <c r="F54" s="498"/>
      <c r="G54" s="498"/>
      <c r="H54" s="498"/>
    </row>
    <row r="55" spans="1:8">
      <c r="A55" s="180"/>
      <c r="B55" s="514"/>
      <c r="C55" s="498"/>
      <c r="D55" s="498"/>
      <c r="E55" s="498"/>
      <c r="F55" s="498"/>
      <c r="G55" s="498"/>
      <c r="H55" s="498"/>
    </row>
    <row r="56" spans="1:8">
      <c r="A56" s="180"/>
      <c r="B56" s="514"/>
      <c r="C56" s="498"/>
      <c r="D56" s="498"/>
      <c r="E56" s="498"/>
      <c r="F56" s="498"/>
      <c r="G56" s="498"/>
      <c r="H56" s="498"/>
    </row>
    <row r="57" spans="1:8">
      <c r="A57" s="180"/>
      <c r="B57" s="514"/>
      <c r="C57" s="498"/>
      <c r="D57" s="498"/>
      <c r="E57" s="498"/>
      <c r="F57" s="498"/>
      <c r="G57" s="498"/>
      <c r="H57" s="498"/>
    </row>
    <row r="58" spans="1:8">
      <c r="A58" s="180"/>
      <c r="B58" s="514"/>
      <c r="C58" s="498"/>
      <c r="D58" s="498"/>
      <c r="E58" s="498"/>
      <c r="F58" s="498"/>
      <c r="G58" s="498"/>
      <c r="H58" s="498"/>
    </row>
    <row r="59" spans="1:8">
      <c r="A59" s="180"/>
      <c r="B59" s="514"/>
      <c r="C59" s="498"/>
      <c r="D59" s="498"/>
      <c r="E59" s="498"/>
      <c r="F59" s="498"/>
      <c r="G59" s="498"/>
      <c r="H59" s="498"/>
    </row>
    <row r="60" spans="1:8">
      <c r="A60" s="180"/>
      <c r="B60" s="514"/>
      <c r="C60" s="498"/>
      <c r="D60" s="498"/>
      <c r="E60" s="498"/>
      <c r="F60" s="498"/>
      <c r="G60" s="498"/>
      <c r="H60" s="498"/>
    </row>
    <row r="61" spans="1:8">
      <c r="A61" s="180"/>
      <c r="B61" s="514"/>
      <c r="C61" s="498"/>
      <c r="D61" s="498"/>
      <c r="E61" s="498"/>
      <c r="F61" s="498"/>
      <c r="G61" s="498"/>
      <c r="H61" s="498"/>
    </row>
    <row r="62" spans="1:8">
      <c r="A62" s="180"/>
      <c r="B62" s="514"/>
      <c r="C62" s="498"/>
      <c r="D62" s="498"/>
      <c r="E62" s="498"/>
      <c r="F62" s="498"/>
      <c r="G62" s="498"/>
      <c r="H62" s="498"/>
    </row>
    <row r="63" spans="1:8">
      <c r="A63" s="180"/>
      <c r="B63" s="514"/>
      <c r="C63" s="498"/>
      <c r="D63" s="498"/>
      <c r="E63" s="498"/>
      <c r="F63" s="498"/>
      <c r="G63" s="498"/>
      <c r="H63" s="498"/>
    </row>
    <row r="64" spans="1:8">
      <c r="A64" s="180"/>
      <c r="B64" s="514"/>
      <c r="C64" s="498"/>
      <c r="D64" s="498"/>
      <c r="E64" s="498"/>
      <c r="F64" s="498"/>
      <c r="G64" s="498"/>
      <c r="H64" s="498"/>
    </row>
    <row r="65" spans="1:8">
      <c r="A65" s="180"/>
      <c r="B65" s="514"/>
      <c r="C65" s="498"/>
      <c r="D65" s="498"/>
      <c r="E65" s="498"/>
      <c r="F65" s="498"/>
      <c r="G65" s="498"/>
      <c r="H65" s="498"/>
    </row>
    <row r="66" spans="1:8">
      <c r="A66" s="180"/>
      <c r="B66" s="514"/>
      <c r="C66" s="498"/>
      <c r="D66" s="498"/>
      <c r="E66" s="498"/>
      <c r="F66" s="498"/>
      <c r="G66" s="498"/>
      <c r="H66" s="498"/>
    </row>
    <row r="67" spans="1:8">
      <c r="A67" s="180"/>
      <c r="B67" s="514"/>
      <c r="C67" s="498"/>
      <c r="D67" s="498"/>
      <c r="E67" s="498"/>
      <c r="F67" s="498"/>
      <c r="G67" s="498"/>
      <c r="H67" s="498"/>
    </row>
    <row r="68" spans="1:8">
      <c r="A68" s="180"/>
      <c r="B68" s="514"/>
      <c r="C68" s="498"/>
      <c r="D68" s="498"/>
      <c r="E68" s="498"/>
      <c r="F68" s="498"/>
      <c r="G68" s="498"/>
      <c r="H68" s="498"/>
    </row>
    <row r="69" spans="1:8">
      <c r="A69" s="180"/>
      <c r="B69" s="514"/>
      <c r="C69" s="498"/>
      <c r="D69" s="498"/>
      <c r="E69" s="498"/>
      <c r="F69" s="498"/>
      <c r="G69" s="498"/>
      <c r="H69" s="498"/>
    </row>
    <row r="70" spans="1:8">
      <c r="A70" s="180"/>
      <c r="B70" s="514"/>
      <c r="C70" s="498"/>
      <c r="D70" s="498"/>
      <c r="E70" s="498"/>
      <c r="F70" s="498"/>
      <c r="G70" s="498"/>
      <c r="H70" s="498"/>
    </row>
    <row r="71" spans="1:8">
      <c r="A71" s="180"/>
      <c r="B71" s="514"/>
      <c r="C71" s="498"/>
      <c r="D71" s="498"/>
      <c r="E71" s="498"/>
      <c r="F71" s="498"/>
      <c r="G71" s="498"/>
      <c r="H71" s="498"/>
    </row>
    <row r="72" spans="1:8">
      <c r="A72" s="180"/>
      <c r="B72" s="514"/>
      <c r="C72" s="498"/>
      <c r="D72" s="498"/>
      <c r="E72" s="498"/>
      <c r="F72" s="498"/>
      <c r="G72" s="498"/>
      <c r="H72" s="498"/>
    </row>
    <row r="73" spans="1:8">
      <c r="A73" s="180"/>
      <c r="B73" s="514"/>
      <c r="C73" s="498"/>
      <c r="D73" s="498"/>
      <c r="E73" s="498"/>
      <c r="F73" s="498"/>
      <c r="G73" s="498"/>
      <c r="H73" s="498"/>
    </row>
    <row r="74" spans="1:8">
      <c r="A74" s="180"/>
      <c r="B74" s="514"/>
      <c r="C74" s="498"/>
      <c r="D74" s="498"/>
      <c r="E74" s="498"/>
      <c r="F74" s="498"/>
      <c r="G74" s="498"/>
      <c r="H74" s="498"/>
    </row>
    <row r="75" spans="1:8">
      <c r="A75" s="180"/>
      <c r="B75" s="514"/>
      <c r="C75" s="498"/>
      <c r="D75" s="498"/>
      <c r="E75" s="498"/>
      <c r="F75" s="498"/>
      <c r="G75" s="498"/>
      <c r="H75" s="498"/>
    </row>
    <row r="76" spans="1:8">
      <c r="A76" s="180"/>
      <c r="B76" s="514"/>
      <c r="C76" s="498"/>
      <c r="D76" s="498"/>
      <c r="E76" s="498"/>
      <c r="F76" s="498"/>
      <c r="G76" s="498"/>
      <c r="H76" s="498"/>
    </row>
    <row r="77" spans="1:8">
      <c r="A77" s="180"/>
      <c r="B77" s="514"/>
      <c r="C77" s="498"/>
      <c r="D77" s="498"/>
      <c r="E77" s="498"/>
      <c r="F77" s="498"/>
      <c r="G77" s="498"/>
      <c r="H77" s="498"/>
    </row>
    <row r="78" spans="1:8">
      <c r="A78" s="180"/>
      <c r="B78" s="514"/>
      <c r="C78" s="498"/>
      <c r="D78" s="498"/>
      <c r="E78" s="498"/>
      <c r="F78" s="498"/>
      <c r="G78" s="498"/>
      <c r="H78" s="498"/>
    </row>
    <row r="79" spans="1:8">
      <c r="A79" s="180"/>
      <c r="B79" s="514"/>
      <c r="C79" s="498"/>
      <c r="D79" s="498"/>
      <c r="E79" s="498"/>
      <c r="F79" s="498"/>
      <c r="G79" s="498"/>
      <c r="H79" s="498"/>
    </row>
    <row r="80" spans="1:8">
      <c r="A80" s="180"/>
      <c r="B80" s="514"/>
      <c r="C80" s="498"/>
      <c r="D80" s="498"/>
      <c r="E80" s="498"/>
      <c r="F80" s="498"/>
      <c r="G80" s="498"/>
      <c r="H80" s="498"/>
    </row>
    <row r="81" spans="1:8">
      <c r="A81" s="180"/>
      <c r="B81" s="514"/>
      <c r="C81" s="498"/>
      <c r="D81" s="498"/>
      <c r="E81" s="498"/>
      <c r="F81" s="498"/>
      <c r="G81" s="498"/>
      <c r="H81" s="498"/>
    </row>
    <row r="82" spans="1:8">
      <c r="A82" s="180"/>
      <c r="B82" s="514"/>
      <c r="C82" s="498"/>
      <c r="D82" s="498"/>
      <c r="E82" s="498"/>
      <c r="F82" s="498"/>
      <c r="G82" s="498"/>
      <c r="H82" s="498"/>
    </row>
    <row r="83" spans="1:8">
      <c r="A83" s="180"/>
      <c r="B83" s="514"/>
      <c r="C83" s="498"/>
      <c r="D83" s="498"/>
      <c r="E83" s="498"/>
      <c r="F83" s="498"/>
      <c r="G83" s="498"/>
      <c r="H83" s="498"/>
    </row>
    <row r="84" spans="1:8">
      <c r="A84" s="180"/>
      <c r="B84" s="514"/>
      <c r="C84" s="498"/>
      <c r="D84" s="498"/>
      <c r="E84" s="498"/>
      <c r="F84" s="498"/>
      <c r="G84" s="498"/>
      <c r="H84" s="498"/>
    </row>
    <row r="85" spans="1:8">
      <c r="A85" s="180"/>
      <c r="B85" s="514"/>
      <c r="C85" s="498"/>
      <c r="D85" s="498"/>
      <c r="E85" s="498"/>
      <c r="F85" s="498"/>
      <c r="G85" s="498"/>
      <c r="H85" s="498"/>
    </row>
    <row r="86" spans="1:8">
      <c r="A86" s="180"/>
      <c r="B86" s="514"/>
      <c r="C86" s="498"/>
      <c r="D86" s="498"/>
      <c r="E86" s="498"/>
      <c r="F86" s="498"/>
      <c r="G86" s="498"/>
      <c r="H86" s="498"/>
    </row>
    <row r="87" spans="1:8">
      <c r="A87" s="180"/>
      <c r="B87" s="514"/>
      <c r="C87" s="498"/>
      <c r="D87" s="498"/>
      <c r="E87" s="498"/>
      <c r="F87" s="498"/>
      <c r="G87" s="498"/>
      <c r="H87" s="498"/>
    </row>
    <row r="88" spans="1:8">
      <c r="A88" s="180"/>
      <c r="B88" s="514"/>
      <c r="C88" s="498"/>
      <c r="D88" s="498"/>
      <c r="E88" s="498"/>
      <c r="F88" s="498"/>
      <c r="G88" s="498"/>
      <c r="H88" s="498"/>
    </row>
    <row r="89" spans="1:8">
      <c r="A89" s="180"/>
      <c r="B89" s="514"/>
      <c r="C89" s="498"/>
      <c r="D89" s="498"/>
      <c r="E89" s="498"/>
      <c r="F89" s="498"/>
      <c r="G89" s="498"/>
      <c r="H89" s="498"/>
    </row>
    <row r="90" spans="1:8">
      <c r="A90" s="180"/>
      <c r="B90" s="514"/>
      <c r="C90" s="498"/>
      <c r="D90" s="498"/>
      <c r="E90" s="498"/>
      <c r="F90" s="498"/>
      <c r="G90" s="498"/>
      <c r="H90" s="498"/>
    </row>
    <row r="91" spans="1:8">
      <c r="A91" s="180"/>
      <c r="B91" s="514"/>
      <c r="C91" s="498"/>
      <c r="D91" s="498"/>
      <c r="E91" s="498"/>
      <c r="F91" s="498"/>
      <c r="G91" s="498"/>
      <c r="H91" s="498"/>
    </row>
    <row r="92" spans="1:8">
      <c r="A92" s="180"/>
      <c r="B92" s="514"/>
      <c r="C92" s="498"/>
      <c r="D92" s="498"/>
      <c r="E92" s="498"/>
      <c r="F92" s="498"/>
      <c r="G92" s="498"/>
      <c r="H92" s="498"/>
    </row>
    <row r="93" spans="1:8">
      <c r="A93" s="180"/>
      <c r="B93" s="514"/>
      <c r="C93" s="498"/>
      <c r="D93" s="498"/>
      <c r="E93" s="498"/>
      <c r="F93" s="498"/>
      <c r="G93" s="498"/>
      <c r="H93" s="498"/>
    </row>
    <row r="94" spans="1:8">
      <c r="A94" s="180"/>
      <c r="B94" s="514"/>
      <c r="C94" s="498"/>
      <c r="D94" s="498"/>
      <c r="E94" s="498"/>
      <c r="F94" s="498"/>
      <c r="G94" s="498"/>
      <c r="H94" s="498"/>
    </row>
    <row r="95" spans="1:8">
      <c r="A95" s="180"/>
      <c r="B95" s="514"/>
      <c r="C95" s="498"/>
      <c r="D95" s="498"/>
      <c r="E95" s="498"/>
      <c r="F95" s="498"/>
      <c r="G95" s="498"/>
      <c r="H95" s="498"/>
    </row>
    <row r="96" spans="1:8">
      <c r="A96" s="180"/>
      <c r="B96" s="514"/>
      <c r="C96" s="498"/>
      <c r="D96" s="498"/>
      <c r="E96" s="498"/>
      <c r="F96" s="498"/>
      <c r="G96" s="498"/>
      <c r="H96" s="498"/>
    </row>
    <row r="97" spans="1:8">
      <c r="A97" s="180"/>
      <c r="B97" s="514"/>
      <c r="C97" s="498"/>
      <c r="D97" s="498"/>
      <c r="E97" s="498"/>
      <c r="F97" s="498"/>
      <c r="G97" s="498"/>
      <c r="H97" s="498"/>
    </row>
    <row r="98" spans="1:8">
      <c r="A98" s="180"/>
      <c r="B98" s="514"/>
      <c r="C98" s="498"/>
      <c r="D98" s="498"/>
      <c r="E98" s="498"/>
      <c r="F98" s="498"/>
      <c r="G98" s="498"/>
      <c r="H98" s="498"/>
    </row>
    <row r="99" spans="1:8">
      <c r="A99" s="180"/>
      <c r="B99" s="514"/>
      <c r="C99" s="498"/>
      <c r="D99" s="498"/>
      <c r="E99" s="498"/>
      <c r="F99" s="498"/>
      <c r="G99" s="498"/>
      <c r="H99" s="498"/>
    </row>
    <row r="100" spans="1:8">
      <c r="A100" s="180"/>
      <c r="B100" s="514"/>
      <c r="C100" s="498"/>
      <c r="D100" s="498"/>
      <c r="E100" s="498"/>
      <c r="F100" s="498"/>
      <c r="G100" s="498"/>
      <c r="H100" s="498"/>
    </row>
    <row r="101" spans="1:8" ht="15.75" thickBot="1">
      <c r="A101" s="495"/>
      <c r="B101" s="515"/>
      <c r="C101" s="499"/>
      <c r="D101" s="499"/>
      <c r="E101" s="499"/>
      <c r="F101" s="499"/>
      <c r="G101" s="499"/>
      <c r="H101" s="499"/>
    </row>
    <row r="102" spans="1:8" ht="16.5" thickTop="1" thickBot="1">
      <c r="A102" s="500" t="e">
        <f>#REF!</f>
        <v>#REF!</v>
      </c>
      <c r="B102" s="501">
        <f>SUM(B3:B101)</f>
        <v>979393</v>
      </c>
      <c r="C102" s="497">
        <f>SUM(C3:C101)</f>
        <v>42019</v>
      </c>
      <c r="D102" s="497">
        <f t="shared" ref="D102:H102" si="0">SUM(D3:D101)</f>
        <v>0</v>
      </c>
      <c r="E102" s="497">
        <f t="shared" si="0"/>
        <v>112640</v>
      </c>
      <c r="F102" s="497">
        <f t="shared" si="0"/>
        <v>430804</v>
      </c>
      <c r="G102" s="497">
        <f t="shared" si="0"/>
        <v>420389</v>
      </c>
      <c r="H102" s="497">
        <f t="shared" si="0"/>
        <v>81541</v>
      </c>
    </row>
    <row r="103" spans="1:8" ht="15.75" thickTop="1"/>
    <row r="104" spans="1:8">
      <c r="C104" s="257"/>
      <c r="D104" s="257"/>
      <c r="E104" s="257"/>
      <c r="F104" s="257"/>
      <c r="G104" s="257"/>
      <c r="H104" s="257"/>
    </row>
  </sheetData>
  <sheetProtection algorithmName="SHA-512" hashValue="01N13Xn91cxbgdBnJNFdkwByXUHIVmvc00YvejKmxBZDv+VyYJDspQt54Lnr0vfKbUd54UmxIS5wz06HR1+HbQ==" saltValue="CGwGzL3oFGfYkrSDh2GmFw==" spinCount="100000" sheet="1" objects="1" scenarios="1" selectLockedCells="1"/>
  <mergeCells count="1">
    <mergeCell ref="A1:H1"/>
  </mergeCells>
  <pageMargins left="0.7" right="0.7" top="0.75" bottom="0.75" header="0.3" footer="0.3"/>
  <pageSetup orientation="portrait" r:id="rId1"/>
  <headerFooter>
    <oddHeader xml:space="preserve">&amp;LPROGRAMI BUXHETOR AFATMESËM&amp;C28 Shkurt 2019&amp;R(C6) Lista emërore e projekteve të investimeve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">
    <tabColor theme="5"/>
    <pageSetUpPr fitToPage="1"/>
  </sheetPr>
  <dimension ref="A1:T518"/>
  <sheetViews>
    <sheetView showGridLines="0" topLeftCell="A318" zoomScale="101" zoomScaleNormal="101" workbookViewId="0">
      <selection activeCell="E167" sqref="E167"/>
    </sheetView>
  </sheetViews>
  <sheetFormatPr defaultColWidth="9.140625" defaultRowHeight="12.75" outlineLevelRow="1"/>
  <cols>
    <col min="1" max="1" width="20.140625" style="56" customWidth="1"/>
    <col min="2" max="2" width="24.42578125" style="56" customWidth="1"/>
    <col min="3" max="3" width="13.7109375" style="56" customWidth="1"/>
    <col min="4" max="5" width="13.7109375" style="189" customWidth="1"/>
    <col min="6" max="6" width="8" style="56" bestFit="1" customWidth="1"/>
    <col min="7" max="18" width="0" style="56" hidden="1" customWidth="1"/>
    <col min="19" max="20" width="8" style="56" bestFit="1" customWidth="1"/>
    <col min="21" max="16384" width="9.140625" style="56"/>
  </cols>
  <sheetData>
    <row r="1" spans="1:20">
      <c r="A1" s="186" t="e">
        <f>#REF!</f>
        <v>#REF!</v>
      </c>
      <c r="B1" s="187"/>
      <c r="C1" s="187"/>
      <c r="D1" s="187"/>
      <c r="E1" s="188"/>
    </row>
    <row r="3" spans="1:20" ht="21">
      <c r="A3" s="533" t="e">
        <f>#REF!</f>
        <v>#REF!</v>
      </c>
      <c r="B3" s="534"/>
      <c r="C3" s="534"/>
      <c r="D3" s="534"/>
      <c r="E3" s="535"/>
    </row>
    <row r="4" spans="1:20" s="136" customFormat="1">
      <c r="A4" s="141"/>
      <c r="F4" s="141"/>
    </row>
    <row r="5" spans="1:20" s="111" customFormat="1">
      <c r="A5" s="109"/>
      <c r="B5" s="109"/>
      <c r="C5" s="110">
        <f>'(B1)Informacion i përgjithshëm '!$B8</f>
        <v>2021</v>
      </c>
      <c r="D5" s="110">
        <f>'(B1)Informacion i përgjithshëm '!$B9</f>
        <v>2022</v>
      </c>
      <c r="E5" s="110">
        <f>'(B1)Informacion i përgjithshëm '!$B10</f>
        <v>2023</v>
      </c>
      <c r="G5" s="111" t="s">
        <v>27</v>
      </c>
    </row>
    <row r="6" spans="1:20" s="111" customFormat="1" ht="25.5">
      <c r="A6" s="109"/>
      <c r="B6" s="109"/>
      <c r="C6" s="110" t="e">
        <f>'(B1)Informacion i përgjithshëm '!A8</f>
        <v>#REF!</v>
      </c>
      <c r="D6" s="110" t="e">
        <f>'(A1) Titulli'!A43</f>
        <v>#REF!</v>
      </c>
      <c r="E6" s="110" t="e">
        <f>'(A1) Titulli'!A44</f>
        <v>#REF!</v>
      </c>
    </row>
    <row r="7" spans="1:20" ht="18.75">
      <c r="A7" s="454" t="e">
        <f>'(B2) Struktura Organizative'!A7</f>
        <v>#REF!</v>
      </c>
      <c r="B7" s="568" t="e">
        <f>'(B2) Struktura Organizative'!B7</f>
        <v>#REF!</v>
      </c>
      <c r="C7" s="593"/>
      <c r="D7" s="593"/>
      <c r="E7" s="569"/>
      <c r="G7" s="216">
        <f>C11</f>
        <v>90023</v>
      </c>
      <c r="H7" s="216">
        <f t="shared" ref="H7:I7" si="0">D11</f>
        <v>90023</v>
      </c>
      <c r="I7" s="216">
        <f t="shared" si="0"/>
        <v>90023</v>
      </c>
      <c r="J7" s="216">
        <f>C8</f>
        <v>52679</v>
      </c>
      <c r="K7" s="216">
        <f t="shared" ref="K7:L7" si="1">D8</f>
        <v>52679</v>
      </c>
      <c r="L7" s="216">
        <f t="shared" si="1"/>
        <v>52679</v>
      </c>
      <c r="M7" s="216">
        <f>C9</f>
        <v>22273</v>
      </c>
      <c r="N7" s="216">
        <f t="shared" ref="N7:O7" si="2">D9</f>
        <v>22273</v>
      </c>
      <c r="O7" s="216">
        <f t="shared" si="2"/>
        <v>22273</v>
      </c>
      <c r="P7" s="216">
        <f>C10</f>
        <v>15071</v>
      </c>
      <c r="Q7" s="216">
        <f t="shared" ref="Q7:R7" si="3">D10</f>
        <v>15071</v>
      </c>
      <c r="R7" s="216">
        <f t="shared" si="3"/>
        <v>15071</v>
      </c>
    </row>
    <row r="8" spans="1:20">
      <c r="A8" s="190" t="e">
        <f>#REF!</f>
        <v>#REF!</v>
      </c>
      <c r="B8" s="190"/>
      <c r="C8" s="355">
        <f>C14+C20+C26</f>
        <v>52679</v>
      </c>
      <c r="D8" s="355">
        <f t="shared" ref="D8:E8" si="4">D14+D20+D26</f>
        <v>52679</v>
      </c>
      <c r="E8" s="355">
        <f t="shared" si="4"/>
        <v>52679</v>
      </c>
      <c r="F8" s="257" t="str">
        <f>IF(C8&lt;0,"STOPP!","OK!")</f>
        <v>OK!</v>
      </c>
      <c r="G8" s="257" t="str">
        <f t="shared" ref="G8:G9" si="5">IF(D8&lt;0,"STOPP!","OK!")</f>
        <v>OK!</v>
      </c>
      <c r="H8" s="257" t="str">
        <f t="shared" ref="H8:H9" si="6">IF(E8&lt;0,"STOPP!","OK!")</f>
        <v>OK!</v>
      </c>
      <c r="I8" s="257" t="str">
        <f t="shared" ref="I8:I9" si="7">IF(F8&lt;0,"STOPP!","OK!")</f>
        <v>OK!</v>
      </c>
      <c r="J8" s="257" t="str">
        <f t="shared" ref="J8:J9" si="8">IF(G8&lt;0,"STOPP!","OK!")</f>
        <v>OK!</v>
      </c>
      <c r="K8" s="257" t="str">
        <f t="shared" ref="K8:K9" si="9">IF(H8&lt;0,"STOPP!","OK!")</f>
        <v>OK!</v>
      </c>
      <c r="L8" s="257" t="str">
        <f t="shared" ref="L8:L9" si="10">IF(I8&lt;0,"STOPP!","OK!")</f>
        <v>OK!</v>
      </c>
      <c r="M8" s="257" t="str">
        <f t="shared" ref="M8:M9" si="11">IF(J8&lt;0,"STOPP!","OK!")</f>
        <v>OK!</v>
      </c>
      <c r="N8" s="257" t="str">
        <f t="shared" ref="N8:N9" si="12">IF(K8&lt;0,"STOPP!","OK!")</f>
        <v>OK!</v>
      </c>
      <c r="O8" s="257" t="str">
        <f t="shared" ref="O8:O9" si="13">IF(L8&lt;0,"STOPP!","OK!")</f>
        <v>OK!</v>
      </c>
      <c r="P8" s="257" t="str">
        <f t="shared" ref="P8:P9" si="14">IF(M8&lt;0,"STOPP!","OK!")</f>
        <v>OK!</v>
      </c>
      <c r="Q8" s="257" t="str">
        <f t="shared" ref="Q8:Q9" si="15">IF(N8&lt;0,"STOPP!","OK!")</f>
        <v>OK!</v>
      </c>
      <c r="R8" s="257" t="str">
        <f t="shared" ref="R8:R9" si="16">IF(O8&lt;0,"STOPP!","OK!")</f>
        <v>OK!</v>
      </c>
      <c r="S8" s="257" t="str">
        <f t="shared" ref="S8:T11" si="17">IF(D8&lt;0,"STOPP!","OK!")</f>
        <v>OK!</v>
      </c>
      <c r="T8" s="257" t="str">
        <f t="shared" si="17"/>
        <v>OK!</v>
      </c>
    </row>
    <row r="9" spans="1:20">
      <c r="A9" s="190" t="e">
        <f>#REF!</f>
        <v>#REF!</v>
      </c>
      <c r="B9" s="190"/>
      <c r="C9" s="355">
        <f>C15+C21+C27</f>
        <v>22273</v>
      </c>
      <c r="D9" s="355">
        <f t="shared" ref="D9:E9" si="18">D15+D21+D27</f>
        <v>22273</v>
      </c>
      <c r="E9" s="355">
        <f t="shared" si="18"/>
        <v>22273</v>
      </c>
      <c r="F9" s="257" t="str">
        <f>IF(C9&lt;0,"STOPP!","OK!")</f>
        <v>OK!</v>
      </c>
      <c r="G9" s="257" t="str">
        <f t="shared" si="5"/>
        <v>OK!</v>
      </c>
      <c r="H9" s="257" t="str">
        <f t="shared" si="6"/>
        <v>OK!</v>
      </c>
      <c r="I9" s="257" t="str">
        <f t="shared" si="7"/>
        <v>OK!</v>
      </c>
      <c r="J9" s="257" t="str">
        <f t="shared" si="8"/>
        <v>OK!</v>
      </c>
      <c r="K9" s="257" t="str">
        <f t="shared" si="9"/>
        <v>OK!</v>
      </c>
      <c r="L9" s="257" t="str">
        <f t="shared" si="10"/>
        <v>OK!</v>
      </c>
      <c r="M9" s="257" t="str">
        <f t="shared" si="11"/>
        <v>OK!</v>
      </c>
      <c r="N9" s="257" t="str">
        <f t="shared" si="12"/>
        <v>OK!</v>
      </c>
      <c r="O9" s="257" t="str">
        <f t="shared" si="13"/>
        <v>OK!</v>
      </c>
      <c r="P9" s="257" t="str">
        <f t="shared" si="14"/>
        <v>OK!</v>
      </c>
      <c r="Q9" s="257" t="str">
        <f t="shared" si="15"/>
        <v>OK!</v>
      </c>
      <c r="R9" s="257" t="str">
        <f t="shared" si="16"/>
        <v>OK!</v>
      </c>
      <c r="S9" s="257" t="str">
        <f t="shared" si="17"/>
        <v>OK!</v>
      </c>
      <c r="T9" s="257" t="str">
        <f t="shared" si="17"/>
        <v>OK!</v>
      </c>
    </row>
    <row r="10" spans="1:20">
      <c r="A10" s="357" t="e">
        <f>#REF!</f>
        <v>#REF!</v>
      </c>
      <c r="B10" s="358"/>
      <c r="C10" s="355">
        <f>C11-C8-C9</f>
        <v>15071</v>
      </c>
      <c r="D10" s="353">
        <f>D11-D8-D9</f>
        <v>15071</v>
      </c>
      <c r="E10" s="353">
        <f>E11-E8-E9</f>
        <v>15071</v>
      </c>
      <c r="F10" s="257" t="str">
        <f>IF(C10&lt;0,"STOPP!","OK!")</f>
        <v>OK!</v>
      </c>
      <c r="G10" s="257" t="str">
        <f t="shared" ref="G10" si="19">IF(D10&lt;0,"STOPP!","OK!")</f>
        <v>OK!</v>
      </c>
      <c r="H10" s="257" t="str">
        <f t="shared" ref="H10" si="20">IF(E10&lt;0,"STOPP!","OK!")</f>
        <v>OK!</v>
      </c>
      <c r="I10" s="257" t="str">
        <f t="shared" ref="I10" si="21">IF(F10&lt;0,"STOPP!","OK!")</f>
        <v>OK!</v>
      </c>
      <c r="J10" s="257" t="str">
        <f t="shared" ref="J10" si="22">IF(G10&lt;0,"STOPP!","OK!")</f>
        <v>OK!</v>
      </c>
      <c r="K10" s="257" t="str">
        <f t="shared" ref="K10" si="23">IF(H10&lt;0,"STOPP!","OK!")</f>
        <v>OK!</v>
      </c>
      <c r="L10" s="257" t="str">
        <f t="shared" ref="L10" si="24">IF(I10&lt;0,"STOPP!","OK!")</f>
        <v>OK!</v>
      </c>
      <c r="M10" s="257" t="str">
        <f t="shared" ref="M10" si="25">IF(J10&lt;0,"STOPP!","OK!")</f>
        <v>OK!</v>
      </c>
      <c r="N10" s="257" t="str">
        <f t="shared" ref="N10" si="26">IF(K10&lt;0,"STOPP!","OK!")</f>
        <v>OK!</v>
      </c>
      <c r="O10" s="257" t="str">
        <f t="shared" ref="O10" si="27">IF(L10&lt;0,"STOPP!","OK!")</f>
        <v>OK!</v>
      </c>
      <c r="P10" s="257" t="str">
        <f t="shared" ref="P10" si="28">IF(M10&lt;0,"STOPP!","OK!")</f>
        <v>OK!</v>
      </c>
      <c r="Q10" s="257" t="str">
        <f t="shared" ref="Q10" si="29">IF(N10&lt;0,"STOPP!","OK!")</f>
        <v>OK!</v>
      </c>
      <c r="R10" s="257" t="str">
        <f t="shared" ref="R10" si="30">IF(O10&lt;0,"STOPP!","OK!")</f>
        <v>OK!</v>
      </c>
      <c r="S10" s="257" t="str">
        <f t="shared" si="17"/>
        <v>OK!</v>
      </c>
      <c r="T10" s="257" t="str">
        <f t="shared" si="17"/>
        <v>OK!</v>
      </c>
    </row>
    <row r="11" spans="1:20">
      <c r="A11" s="347" t="e">
        <f>#REF!</f>
        <v>#REF!</v>
      </c>
      <c r="B11" s="348"/>
      <c r="C11" s="355">
        <f>C17+C23+C29</f>
        <v>90023</v>
      </c>
      <c r="D11" s="355">
        <f t="shared" ref="D11:E11" si="31">D17+D23+D29</f>
        <v>90023</v>
      </c>
      <c r="E11" s="355">
        <f t="shared" si="31"/>
        <v>90023</v>
      </c>
      <c r="F11" s="257" t="str">
        <f>IF(C11&lt;0,"STOPP!","OK!")</f>
        <v>OK!</v>
      </c>
      <c r="G11" s="257" t="str">
        <f t="shared" ref="G11:R11" si="32">IF(D11&lt;0,"STOPP!","OK!")</f>
        <v>OK!</v>
      </c>
      <c r="H11" s="257" t="str">
        <f t="shared" si="32"/>
        <v>OK!</v>
      </c>
      <c r="I11" s="257" t="str">
        <f t="shared" si="32"/>
        <v>OK!</v>
      </c>
      <c r="J11" s="257" t="str">
        <f t="shared" si="32"/>
        <v>OK!</v>
      </c>
      <c r="K11" s="257" t="str">
        <f t="shared" si="32"/>
        <v>OK!</v>
      </c>
      <c r="L11" s="257" t="str">
        <f t="shared" si="32"/>
        <v>OK!</v>
      </c>
      <c r="M11" s="257" t="str">
        <f t="shared" si="32"/>
        <v>OK!</v>
      </c>
      <c r="N11" s="257" t="str">
        <f t="shared" si="32"/>
        <v>OK!</v>
      </c>
      <c r="O11" s="257" t="str">
        <f t="shared" si="32"/>
        <v>OK!</v>
      </c>
      <c r="P11" s="257" t="str">
        <f t="shared" si="32"/>
        <v>OK!</v>
      </c>
      <c r="Q11" s="257" t="str">
        <f t="shared" si="32"/>
        <v>OK!</v>
      </c>
      <c r="R11" s="257" t="str">
        <f t="shared" si="32"/>
        <v>OK!</v>
      </c>
      <c r="S11" s="257" t="str">
        <f t="shared" si="17"/>
        <v>OK!</v>
      </c>
      <c r="T11" s="257" t="str">
        <f t="shared" si="17"/>
        <v>OK!</v>
      </c>
    </row>
    <row r="12" spans="1:20">
      <c r="A12" s="461" t="e">
        <f>#REF!</f>
        <v>#REF!</v>
      </c>
      <c r="B12" s="462"/>
      <c r="C12" s="462" t="e">
        <f>#REF!</f>
        <v>#REF!</v>
      </c>
      <c r="D12" s="463" t="e">
        <f>#REF!</f>
        <v>#REF!</v>
      </c>
      <c r="E12" s="463" t="e">
        <f>#REF!</f>
        <v>#REF!</v>
      </c>
      <c r="F12" s="257" t="e">
        <f>IF(C12&gt;C11,"STOPP!","OK!")</f>
        <v>#REF!</v>
      </c>
      <c r="G12" s="257" t="e">
        <f t="shared" ref="G12" si="33">IF(D12&lt;0,"STOPP!","OK!")</f>
        <v>#REF!</v>
      </c>
      <c r="H12" s="257" t="e">
        <f t="shared" ref="H12" si="34">IF(E12&lt;0,"STOPP!","OK!")</f>
        <v>#REF!</v>
      </c>
      <c r="I12" s="257" t="e">
        <f t="shared" ref="I12" si="35">IF(F12&lt;0,"STOPP!","OK!")</f>
        <v>#REF!</v>
      </c>
      <c r="J12" s="257" t="e">
        <f t="shared" ref="J12" si="36">IF(G12&lt;0,"STOPP!","OK!")</f>
        <v>#REF!</v>
      </c>
      <c r="K12" s="257" t="e">
        <f t="shared" ref="K12" si="37">IF(H12&lt;0,"STOPP!","OK!")</f>
        <v>#REF!</v>
      </c>
      <c r="L12" s="257" t="e">
        <f t="shared" ref="L12" si="38">IF(I12&lt;0,"STOPP!","OK!")</f>
        <v>#REF!</v>
      </c>
      <c r="M12" s="257" t="e">
        <f t="shared" ref="M12" si="39">IF(J12&lt;0,"STOPP!","OK!")</f>
        <v>#REF!</v>
      </c>
      <c r="N12" s="257" t="e">
        <f t="shared" ref="N12" si="40">IF(K12&lt;0,"STOPP!","OK!")</f>
        <v>#REF!</v>
      </c>
      <c r="O12" s="257" t="e">
        <f t="shared" ref="O12" si="41">IF(L12&lt;0,"STOPP!","OK!")</f>
        <v>#REF!</v>
      </c>
      <c r="P12" s="257" t="e">
        <f t="shared" ref="P12" si="42">IF(M12&lt;0,"STOPP!","OK!")</f>
        <v>#REF!</v>
      </c>
      <c r="Q12" s="257" t="e">
        <f t="shared" ref="Q12" si="43">IF(N12&lt;0,"STOPP!","OK!")</f>
        <v>#REF!</v>
      </c>
      <c r="R12" s="257" t="e">
        <f t="shared" ref="R12" si="44">IF(O12&lt;0,"STOPP!","OK!")</f>
        <v>#REF!</v>
      </c>
      <c r="S12" s="257" t="e">
        <f>IF(D12&gt;D11,"STOPP!","OK!")</f>
        <v>#REF!</v>
      </c>
      <c r="T12" s="257" t="e">
        <f>IF(E12&gt;E11,"STOPP!","OK!")</f>
        <v>#REF!</v>
      </c>
    </row>
    <row r="13" spans="1:20" ht="18" customHeight="1">
      <c r="A13" s="465" t="e">
        <f>#REF!</f>
        <v>#REF!</v>
      </c>
      <c r="B13" s="590" t="e">
        <f>#REF!</f>
        <v>#REF!</v>
      </c>
      <c r="C13" s="591"/>
      <c r="D13" s="591"/>
      <c r="E13" s="592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</row>
    <row r="14" spans="1:20">
      <c r="A14" s="190" t="e">
        <f>A$8</f>
        <v>#REF!</v>
      </c>
      <c r="B14" s="190"/>
      <c r="C14" s="464">
        <v>52679</v>
      </c>
      <c r="D14" s="464">
        <v>52679</v>
      </c>
      <c r="E14" s="464">
        <v>52679</v>
      </c>
      <c r="F14" s="257" t="str">
        <f>IF(C14&lt;0,"STOPP!","OK!")</f>
        <v>OK!</v>
      </c>
      <c r="G14" s="257" t="str">
        <f t="shared" ref="G14:G18" si="45">IF(D14&lt;0,"STOPP!","OK!")</f>
        <v>OK!</v>
      </c>
      <c r="H14" s="257" t="str">
        <f t="shared" ref="H14:H18" si="46">IF(E14&lt;0,"STOPP!","OK!")</f>
        <v>OK!</v>
      </c>
      <c r="I14" s="257" t="str">
        <f t="shared" ref="I14:I18" si="47">IF(F14&lt;0,"STOPP!","OK!")</f>
        <v>OK!</v>
      </c>
      <c r="J14" s="257" t="str">
        <f t="shared" ref="J14:J18" si="48">IF(G14&lt;0,"STOPP!","OK!")</f>
        <v>OK!</v>
      </c>
      <c r="K14" s="257" t="str">
        <f t="shared" ref="K14:K18" si="49">IF(H14&lt;0,"STOPP!","OK!")</f>
        <v>OK!</v>
      </c>
      <c r="L14" s="257" t="str">
        <f t="shared" ref="L14:L18" si="50">IF(I14&lt;0,"STOPP!","OK!")</f>
        <v>OK!</v>
      </c>
      <c r="M14" s="257" t="str">
        <f t="shared" ref="M14:M18" si="51">IF(J14&lt;0,"STOPP!","OK!")</f>
        <v>OK!</v>
      </c>
      <c r="N14" s="257" t="str">
        <f t="shared" ref="N14:N18" si="52">IF(K14&lt;0,"STOPP!","OK!")</f>
        <v>OK!</v>
      </c>
      <c r="O14" s="257" t="str">
        <f t="shared" ref="O14:O18" si="53">IF(L14&lt;0,"STOPP!","OK!")</f>
        <v>OK!</v>
      </c>
      <c r="P14" s="257" t="str">
        <f t="shared" ref="P14:P18" si="54">IF(M14&lt;0,"STOPP!","OK!")</f>
        <v>OK!</v>
      </c>
      <c r="Q14" s="257" t="str">
        <f t="shared" ref="Q14:Q18" si="55">IF(N14&lt;0,"STOPP!","OK!")</f>
        <v>OK!</v>
      </c>
      <c r="R14" s="257" t="str">
        <f t="shared" ref="R14:R18" si="56">IF(O14&lt;0,"STOPP!","OK!")</f>
        <v>OK!</v>
      </c>
      <c r="S14" s="257" t="str">
        <f t="shared" ref="S14:S17" si="57">IF(D14&lt;0,"STOPP!","OK!")</f>
        <v>OK!</v>
      </c>
      <c r="T14" s="257" t="str">
        <f t="shared" ref="T14:T17" si="58">IF(E14&lt;0,"STOPP!","OK!")</f>
        <v>OK!</v>
      </c>
    </row>
    <row r="15" spans="1:20">
      <c r="A15" s="190" t="e">
        <f>A$9</f>
        <v>#REF!</v>
      </c>
      <c r="B15" s="190"/>
      <c r="C15" s="192">
        <v>22273</v>
      </c>
      <c r="D15" s="192">
        <v>22273</v>
      </c>
      <c r="E15" s="192">
        <v>22273</v>
      </c>
      <c r="F15" s="257" t="str">
        <f>IF(C15&lt;0,"STOPP!","OK!")</f>
        <v>OK!</v>
      </c>
      <c r="G15" s="257" t="str">
        <f t="shared" si="45"/>
        <v>OK!</v>
      </c>
      <c r="H15" s="257" t="str">
        <f t="shared" si="46"/>
        <v>OK!</v>
      </c>
      <c r="I15" s="257" t="str">
        <f t="shared" si="47"/>
        <v>OK!</v>
      </c>
      <c r="J15" s="257" t="str">
        <f t="shared" si="48"/>
        <v>OK!</v>
      </c>
      <c r="K15" s="257" t="str">
        <f t="shared" si="49"/>
        <v>OK!</v>
      </c>
      <c r="L15" s="257" t="str">
        <f t="shared" si="50"/>
        <v>OK!</v>
      </c>
      <c r="M15" s="257" t="str">
        <f t="shared" si="51"/>
        <v>OK!</v>
      </c>
      <c r="N15" s="257" t="str">
        <f t="shared" si="52"/>
        <v>OK!</v>
      </c>
      <c r="O15" s="257" t="str">
        <f t="shared" si="53"/>
        <v>OK!</v>
      </c>
      <c r="P15" s="257" t="str">
        <f t="shared" si="54"/>
        <v>OK!</v>
      </c>
      <c r="Q15" s="257" t="str">
        <f t="shared" si="55"/>
        <v>OK!</v>
      </c>
      <c r="R15" s="257" t="str">
        <f t="shared" si="56"/>
        <v>OK!</v>
      </c>
      <c r="S15" s="257" t="str">
        <f t="shared" si="57"/>
        <v>OK!</v>
      </c>
      <c r="T15" s="257" t="str">
        <f t="shared" si="58"/>
        <v>OK!</v>
      </c>
    </row>
    <row r="16" spans="1:20">
      <c r="A16" s="357" t="e">
        <f>A$10</f>
        <v>#REF!</v>
      </c>
      <c r="B16" s="358"/>
      <c r="C16" s="355">
        <f>C17-C14-C15</f>
        <v>15071</v>
      </c>
      <c r="D16" s="355">
        <f t="shared" ref="D16:E16" si="59">D17-D14-D15</f>
        <v>15071</v>
      </c>
      <c r="E16" s="355">
        <f t="shared" si="59"/>
        <v>15071</v>
      </c>
      <c r="F16" s="257" t="str">
        <f>IF(C16&lt;0,"STOPP!","OK!")</f>
        <v>OK!</v>
      </c>
      <c r="G16" s="257" t="str">
        <f t="shared" si="45"/>
        <v>OK!</v>
      </c>
      <c r="H16" s="257" t="str">
        <f t="shared" si="46"/>
        <v>OK!</v>
      </c>
      <c r="I16" s="257" t="str">
        <f t="shared" si="47"/>
        <v>OK!</v>
      </c>
      <c r="J16" s="257" t="str">
        <f t="shared" si="48"/>
        <v>OK!</v>
      </c>
      <c r="K16" s="257" t="str">
        <f t="shared" si="49"/>
        <v>OK!</v>
      </c>
      <c r="L16" s="257" t="str">
        <f t="shared" si="50"/>
        <v>OK!</v>
      </c>
      <c r="M16" s="257" t="str">
        <f t="shared" si="51"/>
        <v>OK!</v>
      </c>
      <c r="N16" s="257" t="str">
        <f t="shared" si="52"/>
        <v>OK!</v>
      </c>
      <c r="O16" s="257" t="str">
        <f t="shared" si="53"/>
        <v>OK!</v>
      </c>
      <c r="P16" s="257" t="str">
        <f t="shared" si="54"/>
        <v>OK!</v>
      </c>
      <c r="Q16" s="257" t="str">
        <f t="shared" si="55"/>
        <v>OK!</v>
      </c>
      <c r="R16" s="257" t="str">
        <f t="shared" si="56"/>
        <v>OK!</v>
      </c>
      <c r="S16" s="257" t="str">
        <f t="shared" si="57"/>
        <v>OK!</v>
      </c>
      <c r="T16" s="257" t="str">
        <f t="shared" si="58"/>
        <v>OK!</v>
      </c>
    </row>
    <row r="17" spans="1:20">
      <c r="A17" s="347" t="e">
        <f>A$11</f>
        <v>#REF!</v>
      </c>
      <c r="B17" s="348"/>
      <c r="C17" s="356">
        <v>90023</v>
      </c>
      <c r="D17" s="356">
        <v>90023</v>
      </c>
      <c r="E17" s="356">
        <v>90023</v>
      </c>
      <c r="F17" s="257" t="str">
        <f>IF(C17&lt;0,"STOPP!","OK!")</f>
        <v>OK!</v>
      </c>
      <c r="G17" s="257" t="str">
        <f t="shared" si="45"/>
        <v>OK!</v>
      </c>
      <c r="H17" s="257" t="str">
        <f t="shared" si="46"/>
        <v>OK!</v>
      </c>
      <c r="I17" s="257" t="str">
        <f t="shared" si="47"/>
        <v>OK!</v>
      </c>
      <c r="J17" s="257" t="str">
        <f t="shared" si="48"/>
        <v>OK!</v>
      </c>
      <c r="K17" s="257" t="str">
        <f t="shared" si="49"/>
        <v>OK!</v>
      </c>
      <c r="L17" s="257" t="str">
        <f t="shared" si="50"/>
        <v>OK!</v>
      </c>
      <c r="M17" s="257" t="str">
        <f t="shared" si="51"/>
        <v>OK!</v>
      </c>
      <c r="N17" s="257" t="str">
        <f t="shared" si="52"/>
        <v>OK!</v>
      </c>
      <c r="O17" s="257" t="str">
        <f t="shared" si="53"/>
        <v>OK!</v>
      </c>
      <c r="P17" s="257" t="str">
        <f t="shared" si="54"/>
        <v>OK!</v>
      </c>
      <c r="Q17" s="257" t="str">
        <f t="shared" si="55"/>
        <v>OK!</v>
      </c>
      <c r="R17" s="257" t="str">
        <f t="shared" si="56"/>
        <v>OK!</v>
      </c>
      <c r="S17" s="257" t="str">
        <f t="shared" si="57"/>
        <v>OK!</v>
      </c>
      <c r="T17" s="257" t="str">
        <f t="shared" si="58"/>
        <v>OK!</v>
      </c>
    </row>
    <row r="18" spans="1:20">
      <c r="A18" s="359" t="e">
        <f>A$12</f>
        <v>#REF!</v>
      </c>
      <c r="B18" s="355"/>
      <c r="C18" s="355" t="e">
        <f>#REF!</f>
        <v>#REF!</v>
      </c>
      <c r="D18" s="353" t="e">
        <f>#REF!</f>
        <v>#REF!</v>
      </c>
      <c r="E18" s="355" t="e">
        <f>#REF!</f>
        <v>#REF!</v>
      </c>
      <c r="F18" s="257" t="e">
        <f>IF(C18&gt;C17,"STOPP!","OK!")</f>
        <v>#REF!</v>
      </c>
      <c r="G18" s="257" t="e">
        <f t="shared" si="45"/>
        <v>#REF!</v>
      </c>
      <c r="H18" s="257" t="e">
        <f t="shared" si="46"/>
        <v>#REF!</v>
      </c>
      <c r="I18" s="257" t="e">
        <f t="shared" si="47"/>
        <v>#REF!</v>
      </c>
      <c r="J18" s="257" t="e">
        <f t="shared" si="48"/>
        <v>#REF!</v>
      </c>
      <c r="K18" s="257" t="e">
        <f t="shared" si="49"/>
        <v>#REF!</v>
      </c>
      <c r="L18" s="257" t="e">
        <f t="shared" si="50"/>
        <v>#REF!</v>
      </c>
      <c r="M18" s="257" t="e">
        <f t="shared" si="51"/>
        <v>#REF!</v>
      </c>
      <c r="N18" s="257" t="e">
        <f t="shared" si="52"/>
        <v>#REF!</v>
      </c>
      <c r="O18" s="257" t="e">
        <f t="shared" si="53"/>
        <v>#REF!</v>
      </c>
      <c r="P18" s="257" t="e">
        <f t="shared" si="54"/>
        <v>#REF!</v>
      </c>
      <c r="Q18" s="257" t="e">
        <f t="shared" si="55"/>
        <v>#REF!</v>
      </c>
      <c r="R18" s="257" t="e">
        <f t="shared" si="56"/>
        <v>#REF!</v>
      </c>
      <c r="S18" s="257" t="e">
        <f>IF(D18&gt;D17,"STOPP!","OK!")</f>
        <v>#REF!</v>
      </c>
      <c r="T18" s="257" t="e">
        <f>IF(E18&gt;E17,"STOPP!","OK!")</f>
        <v>#REF!</v>
      </c>
    </row>
    <row r="19" spans="1:20" ht="15.75">
      <c r="A19" s="465" t="e">
        <f>#REF!</f>
        <v>#REF!</v>
      </c>
      <c r="B19" s="590" t="e">
        <f>#REF!</f>
        <v>#REF!</v>
      </c>
      <c r="C19" s="591"/>
      <c r="D19" s="591"/>
      <c r="E19" s="592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</row>
    <row r="20" spans="1:20">
      <c r="A20" s="190" t="e">
        <f>A$8</f>
        <v>#REF!</v>
      </c>
      <c r="B20" s="190"/>
      <c r="C20" s="191"/>
      <c r="D20" s="191"/>
      <c r="E20" s="191"/>
      <c r="F20" s="257" t="str">
        <f>IF(C20&lt;0,"STOPP!","OK!")</f>
        <v>OK!</v>
      </c>
      <c r="G20" s="257" t="str">
        <f t="shared" ref="G20:G24" si="60">IF(D20&lt;0,"STOPP!","OK!")</f>
        <v>OK!</v>
      </c>
      <c r="H20" s="257" t="str">
        <f t="shared" ref="H20:H24" si="61">IF(E20&lt;0,"STOPP!","OK!")</f>
        <v>OK!</v>
      </c>
      <c r="I20" s="257" t="str">
        <f t="shared" ref="I20:I24" si="62">IF(F20&lt;0,"STOPP!","OK!")</f>
        <v>OK!</v>
      </c>
      <c r="J20" s="257" t="str">
        <f t="shared" ref="J20:J24" si="63">IF(G20&lt;0,"STOPP!","OK!")</f>
        <v>OK!</v>
      </c>
      <c r="K20" s="257" t="str">
        <f t="shared" ref="K20:K24" si="64">IF(H20&lt;0,"STOPP!","OK!")</f>
        <v>OK!</v>
      </c>
      <c r="L20" s="257" t="str">
        <f t="shared" ref="L20:L24" si="65">IF(I20&lt;0,"STOPP!","OK!")</f>
        <v>OK!</v>
      </c>
      <c r="M20" s="257" t="str">
        <f t="shared" ref="M20:M24" si="66">IF(J20&lt;0,"STOPP!","OK!")</f>
        <v>OK!</v>
      </c>
      <c r="N20" s="257" t="str">
        <f t="shared" ref="N20:N24" si="67">IF(K20&lt;0,"STOPP!","OK!")</f>
        <v>OK!</v>
      </c>
      <c r="O20" s="257" t="str">
        <f t="shared" ref="O20:O24" si="68">IF(L20&lt;0,"STOPP!","OK!")</f>
        <v>OK!</v>
      </c>
      <c r="P20" s="257" t="str">
        <f t="shared" ref="P20:P24" si="69">IF(M20&lt;0,"STOPP!","OK!")</f>
        <v>OK!</v>
      </c>
      <c r="Q20" s="257" t="str">
        <f t="shared" ref="Q20:Q24" si="70">IF(N20&lt;0,"STOPP!","OK!")</f>
        <v>OK!</v>
      </c>
      <c r="R20" s="257" t="str">
        <f t="shared" ref="R20:R24" si="71">IF(O20&lt;0,"STOPP!","OK!")</f>
        <v>OK!</v>
      </c>
      <c r="S20" s="257" t="str">
        <f t="shared" ref="S20:S23" si="72">IF(D20&lt;0,"STOPP!","OK!")</f>
        <v>OK!</v>
      </c>
      <c r="T20" s="257" t="str">
        <f t="shared" ref="T20:T23" si="73">IF(E20&lt;0,"STOPP!","OK!")</f>
        <v>OK!</v>
      </c>
    </row>
    <row r="21" spans="1:20">
      <c r="A21" s="190" t="e">
        <f>A$9</f>
        <v>#REF!</v>
      </c>
      <c r="B21" s="190"/>
      <c r="C21" s="192"/>
      <c r="D21" s="192"/>
      <c r="E21" s="192"/>
      <c r="F21" s="257" t="str">
        <f>IF(C21&lt;0,"STOPP!","OK!")</f>
        <v>OK!</v>
      </c>
      <c r="G21" s="257" t="str">
        <f t="shared" si="60"/>
        <v>OK!</v>
      </c>
      <c r="H21" s="257" t="str">
        <f t="shared" si="61"/>
        <v>OK!</v>
      </c>
      <c r="I21" s="257" t="str">
        <f t="shared" si="62"/>
        <v>OK!</v>
      </c>
      <c r="J21" s="257" t="str">
        <f t="shared" si="63"/>
        <v>OK!</v>
      </c>
      <c r="K21" s="257" t="str">
        <f t="shared" si="64"/>
        <v>OK!</v>
      </c>
      <c r="L21" s="257" t="str">
        <f t="shared" si="65"/>
        <v>OK!</v>
      </c>
      <c r="M21" s="257" t="str">
        <f t="shared" si="66"/>
        <v>OK!</v>
      </c>
      <c r="N21" s="257" t="str">
        <f t="shared" si="67"/>
        <v>OK!</v>
      </c>
      <c r="O21" s="257" t="str">
        <f t="shared" si="68"/>
        <v>OK!</v>
      </c>
      <c r="P21" s="257" t="str">
        <f t="shared" si="69"/>
        <v>OK!</v>
      </c>
      <c r="Q21" s="257" t="str">
        <f t="shared" si="70"/>
        <v>OK!</v>
      </c>
      <c r="R21" s="257" t="str">
        <f t="shared" si="71"/>
        <v>OK!</v>
      </c>
      <c r="S21" s="257" t="str">
        <f t="shared" si="72"/>
        <v>OK!</v>
      </c>
      <c r="T21" s="257" t="str">
        <f t="shared" si="73"/>
        <v>OK!</v>
      </c>
    </row>
    <row r="22" spans="1:20">
      <c r="A22" s="357" t="e">
        <f>A$10</f>
        <v>#REF!</v>
      </c>
      <c r="B22" s="358"/>
      <c r="C22" s="355">
        <f>C23-C20-C21</f>
        <v>0</v>
      </c>
      <c r="D22" s="355">
        <f t="shared" ref="D22:E22" si="74">D23-D20-D21</f>
        <v>0</v>
      </c>
      <c r="E22" s="355">
        <f t="shared" si="74"/>
        <v>0</v>
      </c>
      <c r="F22" s="257" t="str">
        <f>IF(C22&lt;0,"STOPP!","OK!")</f>
        <v>OK!</v>
      </c>
      <c r="G22" s="257" t="str">
        <f t="shared" si="60"/>
        <v>OK!</v>
      </c>
      <c r="H22" s="257" t="str">
        <f t="shared" si="61"/>
        <v>OK!</v>
      </c>
      <c r="I22" s="257" t="str">
        <f t="shared" si="62"/>
        <v>OK!</v>
      </c>
      <c r="J22" s="257" t="str">
        <f t="shared" si="63"/>
        <v>OK!</v>
      </c>
      <c r="K22" s="257" t="str">
        <f t="shared" si="64"/>
        <v>OK!</v>
      </c>
      <c r="L22" s="257" t="str">
        <f t="shared" si="65"/>
        <v>OK!</v>
      </c>
      <c r="M22" s="257" t="str">
        <f t="shared" si="66"/>
        <v>OK!</v>
      </c>
      <c r="N22" s="257" t="str">
        <f t="shared" si="67"/>
        <v>OK!</v>
      </c>
      <c r="O22" s="257" t="str">
        <f t="shared" si="68"/>
        <v>OK!</v>
      </c>
      <c r="P22" s="257" t="str">
        <f t="shared" si="69"/>
        <v>OK!</v>
      </c>
      <c r="Q22" s="257" t="str">
        <f t="shared" si="70"/>
        <v>OK!</v>
      </c>
      <c r="R22" s="257" t="str">
        <f t="shared" si="71"/>
        <v>OK!</v>
      </c>
      <c r="S22" s="257" t="str">
        <f t="shared" si="72"/>
        <v>OK!</v>
      </c>
      <c r="T22" s="257" t="str">
        <f t="shared" si="73"/>
        <v>OK!</v>
      </c>
    </row>
    <row r="23" spans="1:20">
      <c r="A23" s="347" t="e">
        <f>A$11</f>
        <v>#REF!</v>
      </c>
      <c r="B23" s="348"/>
      <c r="C23" s="356"/>
      <c r="D23" s="354"/>
      <c r="E23" s="354"/>
      <c r="F23" s="257" t="str">
        <f>IF(C23&lt;0,"STOPP!","OK!")</f>
        <v>OK!</v>
      </c>
      <c r="G23" s="257" t="str">
        <f t="shared" si="60"/>
        <v>OK!</v>
      </c>
      <c r="H23" s="257" t="str">
        <f t="shared" si="61"/>
        <v>OK!</v>
      </c>
      <c r="I23" s="257" t="str">
        <f t="shared" si="62"/>
        <v>OK!</v>
      </c>
      <c r="J23" s="257" t="str">
        <f t="shared" si="63"/>
        <v>OK!</v>
      </c>
      <c r="K23" s="257" t="str">
        <f t="shared" si="64"/>
        <v>OK!</v>
      </c>
      <c r="L23" s="257" t="str">
        <f t="shared" si="65"/>
        <v>OK!</v>
      </c>
      <c r="M23" s="257" t="str">
        <f t="shared" si="66"/>
        <v>OK!</v>
      </c>
      <c r="N23" s="257" t="str">
        <f t="shared" si="67"/>
        <v>OK!</v>
      </c>
      <c r="O23" s="257" t="str">
        <f t="shared" si="68"/>
        <v>OK!</v>
      </c>
      <c r="P23" s="257" t="str">
        <f t="shared" si="69"/>
        <v>OK!</v>
      </c>
      <c r="Q23" s="257" t="str">
        <f t="shared" si="70"/>
        <v>OK!</v>
      </c>
      <c r="R23" s="257" t="str">
        <f t="shared" si="71"/>
        <v>OK!</v>
      </c>
      <c r="S23" s="257" t="str">
        <f t="shared" si="72"/>
        <v>OK!</v>
      </c>
      <c r="T23" s="257" t="str">
        <f t="shared" si="73"/>
        <v>OK!</v>
      </c>
    </row>
    <row r="24" spans="1:20">
      <c r="A24" s="359" t="e">
        <f>A$12</f>
        <v>#REF!</v>
      </c>
      <c r="B24" s="355"/>
      <c r="C24" s="355" t="e">
        <f>#REF!</f>
        <v>#REF!</v>
      </c>
      <c r="D24" s="355" t="e">
        <f>#REF!</f>
        <v>#REF!</v>
      </c>
      <c r="E24" s="355" t="e">
        <f>#REF!</f>
        <v>#REF!</v>
      </c>
      <c r="F24" s="257" t="e">
        <f>IF(C24&gt;C23,"STOPP!","OK!")</f>
        <v>#REF!</v>
      </c>
      <c r="G24" s="257" t="e">
        <f t="shared" si="60"/>
        <v>#REF!</v>
      </c>
      <c r="H24" s="257" t="e">
        <f t="shared" si="61"/>
        <v>#REF!</v>
      </c>
      <c r="I24" s="257" t="e">
        <f t="shared" si="62"/>
        <v>#REF!</v>
      </c>
      <c r="J24" s="257" t="e">
        <f t="shared" si="63"/>
        <v>#REF!</v>
      </c>
      <c r="K24" s="257" t="e">
        <f t="shared" si="64"/>
        <v>#REF!</v>
      </c>
      <c r="L24" s="257" t="e">
        <f t="shared" si="65"/>
        <v>#REF!</v>
      </c>
      <c r="M24" s="257" t="e">
        <f t="shared" si="66"/>
        <v>#REF!</v>
      </c>
      <c r="N24" s="257" t="e">
        <f t="shared" si="67"/>
        <v>#REF!</v>
      </c>
      <c r="O24" s="257" t="e">
        <f t="shared" si="68"/>
        <v>#REF!</v>
      </c>
      <c r="P24" s="257" t="e">
        <f t="shared" si="69"/>
        <v>#REF!</v>
      </c>
      <c r="Q24" s="257" t="e">
        <f t="shared" si="70"/>
        <v>#REF!</v>
      </c>
      <c r="R24" s="257" t="e">
        <f t="shared" si="71"/>
        <v>#REF!</v>
      </c>
      <c r="S24" s="257" t="e">
        <f>IF(D24&gt;D23,"STOPP!","OK!")</f>
        <v>#REF!</v>
      </c>
      <c r="T24" s="257" t="e">
        <f>IF(E24&gt;E23,"STOPP!","OK!")</f>
        <v>#REF!</v>
      </c>
    </row>
    <row r="25" spans="1:20" ht="15.75">
      <c r="A25" s="465" t="e">
        <f>#REF!</f>
        <v>#REF!</v>
      </c>
      <c r="B25" s="590" t="e">
        <f>#REF!</f>
        <v>#REF!</v>
      </c>
      <c r="C25" s="591"/>
      <c r="D25" s="591"/>
      <c r="E25" s="592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</row>
    <row r="26" spans="1:20">
      <c r="A26" s="190" t="e">
        <f>A$8</f>
        <v>#REF!</v>
      </c>
      <c r="B26" s="190"/>
      <c r="C26" s="191"/>
      <c r="D26" s="191"/>
      <c r="E26" s="191"/>
      <c r="F26" s="257" t="str">
        <f>IF(C26&lt;0,"STOPP!","OK!")</f>
        <v>OK!</v>
      </c>
      <c r="G26" s="257" t="str">
        <f t="shared" ref="G26:G30" si="75">IF(D26&lt;0,"STOPP!","OK!")</f>
        <v>OK!</v>
      </c>
      <c r="H26" s="257" t="str">
        <f t="shared" ref="H26:H30" si="76">IF(E26&lt;0,"STOPP!","OK!")</f>
        <v>OK!</v>
      </c>
      <c r="I26" s="257" t="str">
        <f t="shared" ref="I26:I30" si="77">IF(F26&lt;0,"STOPP!","OK!")</f>
        <v>OK!</v>
      </c>
      <c r="J26" s="257" t="str">
        <f t="shared" ref="J26:J30" si="78">IF(G26&lt;0,"STOPP!","OK!")</f>
        <v>OK!</v>
      </c>
      <c r="K26" s="257" t="str">
        <f t="shared" ref="K26:K30" si="79">IF(H26&lt;0,"STOPP!","OK!")</f>
        <v>OK!</v>
      </c>
      <c r="L26" s="257" t="str">
        <f t="shared" ref="L26:L30" si="80">IF(I26&lt;0,"STOPP!","OK!")</f>
        <v>OK!</v>
      </c>
      <c r="M26" s="257" t="str">
        <f t="shared" ref="M26:M30" si="81">IF(J26&lt;0,"STOPP!","OK!")</f>
        <v>OK!</v>
      </c>
      <c r="N26" s="257" t="str">
        <f t="shared" ref="N26:N30" si="82">IF(K26&lt;0,"STOPP!","OK!")</f>
        <v>OK!</v>
      </c>
      <c r="O26" s="257" t="str">
        <f t="shared" ref="O26:O30" si="83">IF(L26&lt;0,"STOPP!","OK!")</f>
        <v>OK!</v>
      </c>
      <c r="P26" s="257" t="str">
        <f t="shared" ref="P26:P30" si="84">IF(M26&lt;0,"STOPP!","OK!")</f>
        <v>OK!</v>
      </c>
      <c r="Q26" s="257" t="str">
        <f t="shared" ref="Q26:Q30" si="85">IF(N26&lt;0,"STOPP!","OK!")</f>
        <v>OK!</v>
      </c>
      <c r="R26" s="257" t="str">
        <f t="shared" ref="R26:R30" si="86">IF(O26&lt;0,"STOPP!","OK!")</f>
        <v>OK!</v>
      </c>
      <c r="S26" s="257" t="str">
        <f t="shared" ref="S26:S29" si="87">IF(D26&lt;0,"STOPP!","OK!")</f>
        <v>OK!</v>
      </c>
      <c r="T26" s="257" t="str">
        <f t="shared" ref="T26:T29" si="88">IF(E26&lt;0,"STOPP!","OK!")</f>
        <v>OK!</v>
      </c>
    </row>
    <row r="27" spans="1:20">
      <c r="A27" s="190" t="e">
        <f>A$9</f>
        <v>#REF!</v>
      </c>
      <c r="B27" s="190"/>
      <c r="C27" s="192"/>
      <c r="D27" s="192"/>
      <c r="E27" s="192"/>
      <c r="F27" s="257" t="str">
        <f>IF(C27&lt;0,"STOPP!","OK!")</f>
        <v>OK!</v>
      </c>
      <c r="G27" s="257" t="str">
        <f t="shared" si="75"/>
        <v>OK!</v>
      </c>
      <c r="H27" s="257" t="str">
        <f t="shared" si="76"/>
        <v>OK!</v>
      </c>
      <c r="I27" s="257" t="str">
        <f t="shared" si="77"/>
        <v>OK!</v>
      </c>
      <c r="J27" s="257" t="str">
        <f t="shared" si="78"/>
        <v>OK!</v>
      </c>
      <c r="K27" s="257" t="str">
        <f t="shared" si="79"/>
        <v>OK!</v>
      </c>
      <c r="L27" s="257" t="str">
        <f t="shared" si="80"/>
        <v>OK!</v>
      </c>
      <c r="M27" s="257" t="str">
        <f t="shared" si="81"/>
        <v>OK!</v>
      </c>
      <c r="N27" s="257" t="str">
        <f t="shared" si="82"/>
        <v>OK!</v>
      </c>
      <c r="O27" s="257" t="str">
        <f t="shared" si="83"/>
        <v>OK!</v>
      </c>
      <c r="P27" s="257" t="str">
        <f t="shared" si="84"/>
        <v>OK!</v>
      </c>
      <c r="Q27" s="257" t="str">
        <f t="shared" si="85"/>
        <v>OK!</v>
      </c>
      <c r="R27" s="257" t="str">
        <f t="shared" si="86"/>
        <v>OK!</v>
      </c>
      <c r="S27" s="257" t="str">
        <f t="shared" si="87"/>
        <v>OK!</v>
      </c>
      <c r="T27" s="257" t="str">
        <f t="shared" si="88"/>
        <v>OK!</v>
      </c>
    </row>
    <row r="28" spans="1:20">
      <c r="A28" s="357" t="e">
        <f>A$10</f>
        <v>#REF!</v>
      </c>
      <c r="B28" s="358"/>
      <c r="C28" s="355">
        <f>C29-C26-C27</f>
        <v>0</v>
      </c>
      <c r="D28" s="355">
        <f t="shared" ref="D28:E28" si="89">D29-D26-D27</f>
        <v>0</v>
      </c>
      <c r="E28" s="355">
        <f t="shared" si="89"/>
        <v>0</v>
      </c>
      <c r="F28" s="257" t="str">
        <f>IF(C28&lt;0,"STOPP!","OK!")</f>
        <v>OK!</v>
      </c>
      <c r="G28" s="257" t="str">
        <f t="shared" si="75"/>
        <v>OK!</v>
      </c>
      <c r="H28" s="257" t="str">
        <f t="shared" si="76"/>
        <v>OK!</v>
      </c>
      <c r="I28" s="257" t="str">
        <f t="shared" si="77"/>
        <v>OK!</v>
      </c>
      <c r="J28" s="257" t="str">
        <f t="shared" si="78"/>
        <v>OK!</v>
      </c>
      <c r="K28" s="257" t="str">
        <f t="shared" si="79"/>
        <v>OK!</v>
      </c>
      <c r="L28" s="257" t="str">
        <f t="shared" si="80"/>
        <v>OK!</v>
      </c>
      <c r="M28" s="257" t="str">
        <f t="shared" si="81"/>
        <v>OK!</v>
      </c>
      <c r="N28" s="257" t="str">
        <f t="shared" si="82"/>
        <v>OK!</v>
      </c>
      <c r="O28" s="257" t="str">
        <f t="shared" si="83"/>
        <v>OK!</v>
      </c>
      <c r="P28" s="257" t="str">
        <f t="shared" si="84"/>
        <v>OK!</v>
      </c>
      <c r="Q28" s="257" t="str">
        <f t="shared" si="85"/>
        <v>OK!</v>
      </c>
      <c r="R28" s="257" t="str">
        <f t="shared" si="86"/>
        <v>OK!</v>
      </c>
      <c r="S28" s="257" t="str">
        <f t="shared" si="87"/>
        <v>OK!</v>
      </c>
      <c r="T28" s="257" t="str">
        <f t="shared" si="88"/>
        <v>OK!</v>
      </c>
    </row>
    <row r="29" spans="1:20">
      <c r="A29" s="347" t="e">
        <f>A$11</f>
        <v>#REF!</v>
      </c>
      <c r="B29" s="348"/>
      <c r="C29" s="356"/>
      <c r="D29" s="356"/>
      <c r="E29" s="356"/>
      <c r="F29" s="257" t="str">
        <f>IF(C29&lt;0,"STOPP!","OK!")</f>
        <v>OK!</v>
      </c>
      <c r="G29" s="257" t="str">
        <f t="shared" si="75"/>
        <v>OK!</v>
      </c>
      <c r="H29" s="257" t="str">
        <f t="shared" si="76"/>
        <v>OK!</v>
      </c>
      <c r="I29" s="257" t="str">
        <f t="shared" si="77"/>
        <v>OK!</v>
      </c>
      <c r="J29" s="257" t="str">
        <f t="shared" si="78"/>
        <v>OK!</v>
      </c>
      <c r="K29" s="257" t="str">
        <f t="shared" si="79"/>
        <v>OK!</v>
      </c>
      <c r="L29" s="257" t="str">
        <f t="shared" si="80"/>
        <v>OK!</v>
      </c>
      <c r="M29" s="257" t="str">
        <f t="shared" si="81"/>
        <v>OK!</v>
      </c>
      <c r="N29" s="257" t="str">
        <f t="shared" si="82"/>
        <v>OK!</v>
      </c>
      <c r="O29" s="257" t="str">
        <f t="shared" si="83"/>
        <v>OK!</v>
      </c>
      <c r="P29" s="257" t="str">
        <f t="shared" si="84"/>
        <v>OK!</v>
      </c>
      <c r="Q29" s="257" t="str">
        <f t="shared" si="85"/>
        <v>OK!</v>
      </c>
      <c r="R29" s="257" t="str">
        <f t="shared" si="86"/>
        <v>OK!</v>
      </c>
      <c r="S29" s="257" t="str">
        <f t="shared" si="87"/>
        <v>OK!</v>
      </c>
      <c r="T29" s="257" t="str">
        <f t="shared" si="88"/>
        <v>OK!</v>
      </c>
    </row>
    <row r="30" spans="1:20">
      <c r="A30" s="359" t="e">
        <f>A$12</f>
        <v>#REF!</v>
      </c>
      <c r="B30" s="355"/>
      <c r="C30" s="355" t="e">
        <f>#REF!</f>
        <v>#REF!</v>
      </c>
      <c r="D30" s="355" t="e">
        <f>#REF!</f>
        <v>#REF!</v>
      </c>
      <c r="E30" s="355" t="e">
        <f>#REF!</f>
        <v>#REF!</v>
      </c>
      <c r="F30" s="257" t="e">
        <f>IF(C30&gt;C29,"STOPP!","OK!")</f>
        <v>#REF!</v>
      </c>
      <c r="G30" s="257" t="e">
        <f t="shared" si="75"/>
        <v>#REF!</v>
      </c>
      <c r="H30" s="257" t="e">
        <f t="shared" si="76"/>
        <v>#REF!</v>
      </c>
      <c r="I30" s="257" t="e">
        <f t="shared" si="77"/>
        <v>#REF!</v>
      </c>
      <c r="J30" s="257" t="e">
        <f t="shared" si="78"/>
        <v>#REF!</v>
      </c>
      <c r="K30" s="257" t="e">
        <f t="shared" si="79"/>
        <v>#REF!</v>
      </c>
      <c r="L30" s="257" t="e">
        <f t="shared" si="80"/>
        <v>#REF!</v>
      </c>
      <c r="M30" s="257" t="e">
        <f t="shared" si="81"/>
        <v>#REF!</v>
      </c>
      <c r="N30" s="257" t="e">
        <f t="shared" si="82"/>
        <v>#REF!</v>
      </c>
      <c r="O30" s="257" t="e">
        <f t="shared" si="83"/>
        <v>#REF!</v>
      </c>
      <c r="P30" s="257" t="e">
        <f t="shared" si="84"/>
        <v>#REF!</v>
      </c>
      <c r="Q30" s="257" t="e">
        <f t="shared" si="85"/>
        <v>#REF!</v>
      </c>
      <c r="R30" s="257" t="e">
        <f t="shared" si="86"/>
        <v>#REF!</v>
      </c>
      <c r="S30" s="257" t="e">
        <f>IF(D30&gt;D29,"STOPP!","OK!")</f>
        <v>#REF!</v>
      </c>
      <c r="T30" s="257" t="e">
        <f>IF(E30&gt;E29,"STOPP!","OK!")</f>
        <v>#REF!</v>
      </c>
    </row>
    <row r="31" spans="1:20" ht="18.75">
      <c r="A31" s="455" t="e">
        <f>'(B2) Struktura Organizative'!A11</f>
        <v>#REF!</v>
      </c>
      <c r="B31" s="586" t="e">
        <f>'(B2) Struktura Organizative'!B11</f>
        <v>#REF!</v>
      </c>
      <c r="C31" s="587"/>
      <c r="D31" s="587"/>
      <c r="E31" s="588"/>
      <c r="G31" s="216">
        <f>C35</f>
        <v>0</v>
      </c>
      <c r="H31" s="216">
        <f t="shared" ref="H31" si="90">D35</f>
        <v>0</v>
      </c>
      <c r="I31" s="216">
        <f t="shared" ref="I31" si="91">E35</f>
        <v>0</v>
      </c>
      <c r="J31" s="216">
        <f>C32</f>
        <v>0</v>
      </c>
      <c r="K31" s="216">
        <f t="shared" ref="K31" si="92">D32</f>
        <v>0</v>
      </c>
      <c r="L31" s="216">
        <f t="shared" ref="L31" si="93">E32</f>
        <v>0</v>
      </c>
      <c r="M31" s="216">
        <f>C33</f>
        <v>0</v>
      </c>
      <c r="N31" s="216">
        <f t="shared" ref="N31" si="94">D33</f>
        <v>0</v>
      </c>
      <c r="O31" s="216">
        <f t="shared" ref="O31" si="95">E33</f>
        <v>0</v>
      </c>
      <c r="P31" s="216">
        <f>C34</f>
        <v>0</v>
      </c>
      <c r="Q31" s="216">
        <f t="shared" ref="Q31" si="96">D34</f>
        <v>0</v>
      </c>
      <c r="R31" s="216">
        <f t="shared" ref="R31" si="97">E34</f>
        <v>0</v>
      </c>
    </row>
    <row r="32" spans="1:20">
      <c r="A32" s="190" t="e">
        <f>A$8</f>
        <v>#REF!</v>
      </c>
      <c r="B32" s="190"/>
      <c r="C32" s="355">
        <f>C38+C44+C50</f>
        <v>0</v>
      </c>
      <c r="D32" s="355">
        <f t="shared" ref="D32:E32" si="98">D38+D44+D50</f>
        <v>0</v>
      </c>
      <c r="E32" s="355">
        <f t="shared" si="98"/>
        <v>0</v>
      </c>
      <c r="F32" s="257" t="str">
        <f t="shared" ref="F32:F34" si="99">IF(C32&lt;0,"STOPP!","OK!")</f>
        <v>OK!</v>
      </c>
      <c r="G32" s="257" t="str">
        <f t="shared" ref="G32:G34" si="100">IF(D32&lt;0,"STOPP!","OK!")</f>
        <v>OK!</v>
      </c>
      <c r="H32" s="257" t="str">
        <f t="shared" ref="H32:H34" si="101">IF(E32&lt;0,"STOPP!","OK!")</f>
        <v>OK!</v>
      </c>
      <c r="I32" s="257" t="str">
        <f t="shared" ref="I32:I34" si="102">IF(F32&lt;0,"STOPP!","OK!")</f>
        <v>OK!</v>
      </c>
      <c r="J32" s="257" t="str">
        <f t="shared" ref="J32:J34" si="103">IF(G32&lt;0,"STOPP!","OK!")</f>
        <v>OK!</v>
      </c>
      <c r="K32" s="257" t="str">
        <f t="shared" ref="K32:K34" si="104">IF(H32&lt;0,"STOPP!","OK!")</f>
        <v>OK!</v>
      </c>
      <c r="L32" s="257" t="str">
        <f t="shared" ref="L32:L34" si="105">IF(I32&lt;0,"STOPP!","OK!")</f>
        <v>OK!</v>
      </c>
      <c r="M32" s="257" t="str">
        <f t="shared" ref="M32:M34" si="106">IF(J32&lt;0,"STOPP!","OK!")</f>
        <v>OK!</v>
      </c>
      <c r="N32" s="257" t="str">
        <f t="shared" ref="N32:N34" si="107">IF(K32&lt;0,"STOPP!","OK!")</f>
        <v>OK!</v>
      </c>
      <c r="O32" s="257" t="str">
        <f t="shared" ref="O32:O34" si="108">IF(L32&lt;0,"STOPP!","OK!")</f>
        <v>OK!</v>
      </c>
      <c r="P32" s="257" t="str">
        <f t="shared" ref="P32:P34" si="109">IF(M32&lt;0,"STOPP!","OK!")</f>
        <v>OK!</v>
      </c>
      <c r="Q32" s="257" t="str">
        <f t="shared" ref="Q32:Q34" si="110">IF(N32&lt;0,"STOPP!","OK!")</f>
        <v>OK!</v>
      </c>
      <c r="R32" s="257" t="str">
        <f t="shared" ref="R32:R34" si="111">IF(O32&lt;0,"STOPP!","OK!")</f>
        <v>OK!</v>
      </c>
      <c r="S32" s="257" t="str">
        <f t="shared" ref="S32:S34" si="112">IF(D32&lt;0,"STOPP!","OK!")</f>
        <v>OK!</v>
      </c>
      <c r="T32" s="257" t="str">
        <f t="shared" ref="T32:T34" si="113">IF(E32&lt;0,"STOPP!","OK!")</f>
        <v>OK!</v>
      </c>
    </row>
    <row r="33" spans="1:20">
      <c r="A33" s="190" t="e">
        <f>A$9</f>
        <v>#REF!</v>
      </c>
      <c r="B33" s="190"/>
      <c r="C33" s="355">
        <f>C39+C45+C51</f>
        <v>0</v>
      </c>
      <c r="D33" s="355">
        <f t="shared" ref="D33:E33" si="114">D39+D45+D51</f>
        <v>0</v>
      </c>
      <c r="E33" s="355">
        <f t="shared" si="114"/>
        <v>0</v>
      </c>
      <c r="F33" s="257" t="str">
        <f t="shared" si="99"/>
        <v>OK!</v>
      </c>
      <c r="G33" s="257" t="str">
        <f t="shared" si="100"/>
        <v>OK!</v>
      </c>
      <c r="H33" s="257" t="str">
        <f t="shared" si="101"/>
        <v>OK!</v>
      </c>
      <c r="I33" s="257" t="str">
        <f t="shared" si="102"/>
        <v>OK!</v>
      </c>
      <c r="J33" s="257" t="str">
        <f t="shared" si="103"/>
        <v>OK!</v>
      </c>
      <c r="K33" s="257" t="str">
        <f t="shared" si="104"/>
        <v>OK!</v>
      </c>
      <c r="L33" s="257" t="str">
        <f t="shared" si="105"/>
        <v>OK!</v>
      </c>
      <c r="M33" s="257" t="str">
        <f t="shared" si="106"/>
        <v>OK!</v>
      </c>
      <c r="N33" s="257" t="str">
        <f t="shared" si="107"/>
        <v>OK!</v>
      </c>
      <c r="O33" s="257" t="str">
        <f t="shared" si="108"/>
        <v>OK!</v>
      </c>
      <c r="P33" s="257" t="str">
        <f t="shared" si="109"/>
        <v>OK!</v>
      </c>
      <c r="Q33" s="257" t="str">
        <f t="shared" si="110"/>
        <v>OK!</v>
      </c>
      <c r="R33" s="257" t="str">
        <f t="shared" si="111"/>
        <v>OK!</v>
      </c>
      <c r="S33" s="257" t="str">
        <f t="shared" si="112"/>
        <v>OK!</v>
      </c>
      <c r="T33" s="257" t="str">
        <f t="shared" si="113"/>
        <v>OK!</v>
      </c>
    </row>
    <row r="34" spans="1:20">
      <c r="A34" s="357" t="e">
        <f>A$10</f>
        <v>#REF!</v>
      </c>
      <c r="B34" s="358"/>
      <c r="C34" s="355">
        <f>C35-C32-C33</f>
        <v>0</v>
      </c>
      <c r="D34" s="353">
        <f>D35-D32-D33</f>
        <v>0</v>
      </c>
      <c r="E34" s="353">
        <f>E35-E32-E33</f>
        <v>0</v>
      </c>
      <c r="F34" s="257" t="str">
        <f t="shared" si="99"/>
        <v>OK!</v>
      </c>
      <c r="G34" s="257" t="str">
        <f t="shared" si="100"/>
        <v>OK!</v>
      </c>
      <c r="H34" s="257" t="str">
        <f t="shared" si="101"/>
        <v>OK!</v>
      </c>
      <c r="I34" s="257" t="str">
        <f t="shared" si="102"/>
        <v>OK!</v>
      </c>
      <c r="J34" s="257" t="str">
        <f t="shared" si="103"/>
        <v>OK!</v>
      </c>
      <c r="K34" s="257" t="str">
        <f t="shared" si="104"/>
        <v>OK!</v>
      </c>
      <c r="L34" s="257" t="str">
        <f t="shared" si="105"/>
        <v>OK!</v>
      </c>
      <c r="M34" s="257" t="str">
        <f t="shared" si="106"/>
        <v>OK!</v>
      </c>
      <c r="N34" s="257" t="str">
        <f t="shared" si="107"/>
        <v>OK!</v>
      </c>
      <c r="O34" s="257" t="str">
        <f t="shared" si="108"/>
        <v>OK!</v>
      </c>
      <c r="P34" s="257" t="str">
        <f t="shared" si="109"/>
        <v>OK!</v>
      </c>
      <c r="Q34" s="257" t="str">
        <f t="shared" si="110"/>
        <v>OK!</v>
      </c>
      <c r="R34" s="257" t="str">
        <f t="shared" si="111"/>
        <v>OK!</v>
      </c>
      <c r="S34" s="257" t="str">
        <f t="shared" si="112"/>
        <v>OK!</v>
      </c>
      <c r="T34" s="257" t="str">
        <f t="shared" si="113"/>
        <v>OK!</v>
      </c>
    </row>
    <row r="35" spans="1:20">
      <c r="A35" s="347" t="e">
        <f>A$11</f>
        <v>#REF!</v>
      </c>
      <c r="B35" s="348"/>
      <c r="C35" s="355">
        <f>C41+C47+C53</f>
        <v>0</v>
      </c>
      <c r="D35" s="355">
        <f t="shared" ref="D35:E35" si="115">D41+D47+D53</f>
        <v>0</v>
      </c>
      <c r="E35" s="355">
        <f t="shared" si="115"/>
        <v>0</v>
      </c>
      <c r="F35" s="257" t="str">
        <f>IF(C35&lt;0,"STOPP!","OK!")</f>
        <v>OK!</v>
      </c>
      <c r="G35" s="257" t="str">
        <f t="shared" ref="G35:G36" si="116">IF(D35&lt;0,"STOPP!","OK!")</f>
        <v>OK!</v>
      </c>
      <c r="H35" s="257" t="str">
        <f t="shared" ref="H35:H36" si="117">IF(E35&lt;0,"STOPP!","OK!")</f>
        <v>OK!</v>
      </c>
      <c r="I35" s="257" t="str">
        <f t="shared" ref="I35:I36" si="118">IF(F35&lt;0,"STOPP!","OK!")</f>
        <v>OK!</v>
      </c>
      <c r="J35" s="257" t="str">
        <f t="shared" ref="J35:J36" si="119">IF(G35&lt;0,"STOPP!","OK!")</f>
        <v>OK!</v>
      </c>
      <c r="K35" s="257" t="str">
        <f t="shared" ref="K35:K36" si="120">IF(H35&lt;0,"STOPP!","OK!")</f>
        <v>OK!</v>
      </c>
      <c r="L35" s="257" t="str">
        <f t="shared" ref="L35:L36" si="121">IF(I35&lt;0,"STOPP!","OK!")</f>
        <v>OK!</v>
      </c>
      <c r="M35" s="257" t="str">
        <f t="shared" ref="M35:M36" si="122">IF(J35&lt;0,"STOPP!","OK!")</f>
        <v>OK!</v>
      </c>
      <c r="N35" s="257" t="str">
        <f t="shared" ref="N35:N36" si="123">IF(K35&lt;0,"STOPP!","OK!")</f>
        <v>OK!</v>
      </c>
      <c r="O35" s="257" t="str">
        <f t="shared" ref="O35:O36" si="124">IF(L35&lt;0,"STOPP!","OK!")</f>
        <v>OK!</v>
      </c>
      <c r="P35" s="257" t="str">
        <f t="shared" ref="P35:P36" si="125">IF(M35&lt;0,"STOPP!","OK!")</f>
        <v>OK!</v>
      </c>
      <c r="Q35" s="257" t="str">
        <f t="shared" ref="Q35:Q36" si="126">IF(N35&lt;0,"STOPP!","OK!")</f>
        <v>OK!</v>
      </c>
      <c r="R35" s="257" t="str">
        <f t="shared" ref="R35:R36" si="127">IF(O35&lt;0,"STOPP!","OK!")</f>
        <v>OK!</v>
      </c>
      <c r="S35" s="257" t="str">
        <f>IF(D35&lt;0,"STOPP!","OK!")</f>
        <v>OK!</v>
      </c>
      <c r="T35" s="257" t="str">
        <f>IF(E35&lt;0,"STOPP!","OK!")</f>
        <v>OK!</v>
      </c>
    </row>
    <row r="36" spans="1:20">
      <c r="A36" s="359" t="e">
        <f>A$12</f>
        <v>#REF!</v>
      </c>
      <c r="B36" s="355"/>
      <c r="C36" s="355" t="e">
        <f>#REF!</f>
        <v>#REF!</v>
      </c>
      <c r="D36" s="353" t="e">
        <f>#REF!</f>
        <v>#REF!</v>
      </c>
      <c r="E36" s="353" t="e">
        <f>#REF!</f>
        <v>#REF!</v>
      </c>
      <c r="F36" s="257" t="e">
        <f>IF(C36&gt;C35,"STOPP!","OK!")</f>
        <v>#REF!</v>
      </c>
      <c r="G36" s="257" t="e">
        <f t="shared" si="116"/>
        <v>#REF!</v>
      </c>
      <c r="H36" s="257" t="e">
        <f t="shared" si="117"/>
        <v>#REF!</v>
      </c>
      <c r="I36" s="257" t="e">
        <f t="shared" si="118"/>
        <v>#REF!</v>
      </c>
      <c r="J36" s="257" t="e">
        <f t="shared" si="119"/>
        <v>#REF!</v>
      </c>
      <c r="K36" s="257" t="e">
        <f t="shared" si="120"/>
        <v>#REF!</v>
      </c>
      <c r="L36" s="257" t="e">
        <f t="shared" si="121"/>
        <v>#REF!</v>
      </c>
      <c r="M36" s="257" t="e">
        <f t="shared" si="122"/>
        <v>#REF!</v>
      </c>
      <c r="N36" s="257" t="e">
        <f t="shared" si="123"/>
        <v>#REF!</v>
      </c>
      <c r="O36" s="257" t="e">
        <f t="shared" si="124"/>
        <v>#REF!</v>
      </c>
      <c r="P36" s="257" t="e">
        <f t="shared" si="125"/>
        <v>#REF!</v>
      </c>
      <c r="Q36" s="257" t="e">
        <f t="shared" si="126"/>
        <v>#REF!</v>
      </c>
      <c r="R36" s="257" t="e">
        <f t="shared" si="127"/>
        <v>#REF!</v>
      </c>
      <c r="S36" s="257" t="e">
        <f>IF(D36&gt;D35,"STOPP!","OK!")</f>
        <v>#REF!</v>
      </c>
      <c r="T36" s="257" t="e">
        <f>IF(E36&gt;E35,"STOPP!","OK!")</f>
        <v>#REF!</v>
      </c>
    </row>
    <row r="37" spans="1:20" ht="15.75" hidden="1">
      <c r="A37" s="466" t="e">
        <f>#REF!</f>
        <v>#REF!</v>
      </c>
      <c r="B37" s="583" t="e">
        <f>#REF!</f>
        <v>#REF!</v>
      </c>
      <c r="C37" s="584"/>
      <c r="D37" s="584"/>
      <c r="E37" s="585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</row>
    <row r="38" spans="1:20" hidden="1">
      <c r="A38" s="190" t="e">
        <f>A$8</f>
        <v>#REF!</v>
      </c>
      <c r="B38" s="190"/>
      <c r="C38" s="191"/>
      <c r="D38" s="191"/>
      <c r="E38" s="191"/>
      <c r="F38" s="257" t="str">
        <f t="shared" ref="F38:F40" si="128">IF(C38&lt;0,"STOPP!","OK!")</f>
        <v>OK!</v>
      </c>
      <c r="G38" s="257" t="str">
        <f t="shared" ref="G38:G42" si="129">IF(D38&lt;0,"STOPP!","OK!")</f>
        <v>OK!</v>
      </c>
      <c r="H38" s="257" t="str">
        <f t="shared" ref="H38:H42" si="130">IF(E38&lt;0,"STOPP!","OK!")</f>
        <v>OK!</v>
      </c>
      <c r="I38" s="257" t="str">
        <f t="shared" ref="I38:I42" si="131">IF(F38&lt;0,"STOPP!","OK!")</f>
        <v>OK!</v>
      </c>
      <c r="J38" s="257" t="str">
        <f t="shared" ref="J38:J42" si="132">IF(G38&lt;0,"STOPP!","OK!")</f>
        <v>OK!</v>
      </c>
      <c r="K38" s="257" t="str">
        <f t="shared" ref="K38:K42" si="133">IF(H38&lt;0,"STOPP!","OK!")</f>
        <v>OK!</v>
      </c>
      <c r="L38" s="257" t="str">
        <f t="shared" ref="L38:L42" si="134">IF(I38&lt;0,"STOPP!","OK!")</f>
        <v>OK!</v>
      </c>
      <c r="M38" s="257" t="str">
        <f t="shared" ref="M38:M42" si="135">IF(J38&lt;0,"STOPP!","OK!")</f>
        <v>OK!</v>
      </c>
      <c r="N38" s="257" t="str">
        <f t="shared" ref="N38:N42" si="136">IF(K38&lt;0,"STOPP!","OK!")</f>
        <v>OK!</v>
      </c>
      <c r="O38" s="257" t="str">
        <f t="shared" ref="O38:O42" si="137">IF(L38&lt;0,"STOPP!","OK!")</f>
        <v>OK!</v>
      </c>
      <c r="P38" s="257" t="str">
        <f t="shared" ref="P38:P42" si="138">IF(M38&lt;0,"STOPP!","OK!")</f>
        <v>OK!</v>
      </c>
      <c r="Q38" s="257" t="str">
        <f t="shared" ref="Q38:Q42" si="139">IF(N38&lt;0,"STOPP!","OK!")</f>
        <v>OK!</v>
      </c>
      <c r="R38" s="257" t="str">
        <f t="shared" ref="R38:R42" si="140">IF(O38&lt;0,"STOPP!","OK!")</f>
        <v>OK!</v>
      </c>
      <c r="S38" s="257" t="str">
        <f t="shared" ref="S38:S40" si="141">IF(D38&lt;0,"STOPP!","OK!")</f>
        <v>OK!</v>
      </c>
      <c r="T38" s="257" t="str">
        <f t="shared" ref="T38:T40" si="142">IF(E38&lt;0,"STOPP!","OK!")</f>
        <v>OK!</v>
      </c>
    </row>
    <row r="39" spans="1:20" hidden="1">
      <c r="A39" s="190" t="e">
        <f>A$9</f>
        <v>#REF!</v>
      </c>
      <c r="B39" s="190"/>
      <c r="C39" s="192"/>
      <c r="D39" s="192"/>
      <c r="E39" s="192"/>
      <c r="F39" s="257" t="str">
        <f t="shared" si="128"/>
        <v>OK!</v>
      </c>
      <c r="G39" s="257" t="str">
        <f t="shared" si="129"/>
        <v>OK!</v>
      </c>
      <c r="H39" s="257" t="str">
        <f t="shared" si="130"/>
        <v>OK!</v>
      </c>
      <c r="I39" s="257" t="str">
        <f t="shared" si="131"/>
        <v>OK!</v>
      </c>
      <c r="J39" s="257" t="str">
        <f t="shared" si="132"/>
        <v>OK!</v>
      </c>
      <c r="K39" s="257" t="str">
        <f t="shared" si="133"/>
        <v>OK!</v>
      </c>
      <c r="L39" s="257" t="str">
        <f t="shared" si="134"/>
        <v>OK!</v>
      </c>
      <c r="M39" s="257" t="str">
        <f t="shared" si="135"/>
        <v>OK!</v>
      </c>
      <c r="N39" s="257" t="str">
        <f t="shared" si="136"/>
        <v>OK!</v>
      </c>
      <c r="O39" s="257" t="str">
        <f t="shared" si="137"/>
        <v>OK!</v>
      </c>
      <c r="P39" s="257" t="str">
        <f t="shared" si="138"/>
        <v>OK!</v>
      </c>
      <c r="Q39" s="257" t="str">
        <f t="shared" si="139"/>
        <v>OK!</v>
      </c>
      <c r="R39" s="257" t="str">
        <f t="shared" si="140"/>
        <v>OK!</v>
      </c>
      <c r="S39" s="257" t="str">
        <f t="shared" si="141"/>
        <v>OK!</v>
      </c>
      <c r="T39" s="257" t="str">
        <f t="shared" si="142"/>
        <v>OK!</v>
      </c>
    </row>
    <row r="40" spans="1:20" hidden="1">
      <c r="A40" s="357" t="e">
        <f>A$10</f>
        <v>#REF!</v>
      </c>
      <c r="B40" s="358"/>
      <c r="C40" s="355">
        <f>C41-C38-C39</f>
        <v>0</v>
      </c>
      <c r="D40" s="353">
        <f>D41-D38-D39</f>
        <v>0</v>
      </c>
      <c r="E40" s="353">
        <f>E41-E38-E39</f>
        <v>0</v>
      </c>
      <c r="F40" s="257" t="str">
        <f t="shared" si="128"/>
        <v>OK!</v>
      </c>
      <c r="G40" s="257" t="str">
        <f t="shared" si="129"/>
        <v>OK!</v>
      </c>
      <c r="H40" s="257" t="str">
        <f t="shared" si="130"/>
        <v>OK!</v>
      </c>
      <c r="I40" s="257" t="str">
        <f t="shared" si="131"/>
        <v>OK!</v>
      </c>
      <c r="J40" s="257" t="str">
        <f t="shared" si="132"/>
        <v>OK!</v>
      </c>
      <c r="K40" s="257" t="str">
        <f t="shared" si="133"/>
        <v>OK!</v>
      </c>
      <c r="L40" s="257" t="str">
        <f t="shared" si="134"/>
        <v>OK!</v>
      </c>
      <c r="M40" s="257" t="str">
        <f t="shared" si="135"/>
        <v>OK!</v>
      </c>
      <c r="N40" s="257" t="str">
        <f t="shared" si="136"/>
        <v>OK!</v>
      </c>
      <c r="O40" s="257" t="str">
        <f t="shared" si="137"/>
        <v>OK!</v>
      </c>
      <c r="P40" s="257" t="str">
        <f t="shared" si="138"/>
        <v>OK!</v>
      </c>
      <c r="Q40" s="257" t="str">
        <f t="shared" si="139"/>
        <v>OK!</v>
      </c>
      <c r="R40" s="257" t="str">
        <f t="shared" si="140"/>
        <v>OK!</v>
      </c>
      <c r="S40" s="257" t="str">
        <f t="shared" si="141"/>
        <v>OK!</v>
      </c>
      <c r="T40" s="257" t="str">
        <f t="shared" si="142"/>
        <v>OK!</v>
      </c>
    </row>
    <row r="41" spans="1:20" hidden="1">
      <c r="A41" s="347" t="e">
        <f>A$11</f>
        <v>#REF!</v>
      </c>
      <c r="B41" s="348"/>
      <c r="C41" s="356"/>
      <c r="D41" s="354"/>
      <c r="E41" s="354"/>
      <c r="F41" s="257" t="str">
        <f>IF(C41&lt;0,"STOPP!","OK!")</f>
        <v>OK!</v>
      </c>
      <c r="G41" s="257" t="str">
        <f t="shared" si="129"/>
        <v>OK!</v>
      </c>
      <c r="H41" s="257" t="str">
        <f t="shared" si="130"/>
        <v>OK!</v>
      </c>
      <c r="I41" s="257" t="str">
        <f t="shared" si="131"/>
        <v>OK!</v>
      </c>
      <c r="J41" s="257" t="str">
        <f t="shared" si="132"/>
        <v>OK!</v>
      </c>
      <c r="K41" s="257" t="str">
        <f t="shared" si="133"/>
        <v>OK!</v>
      </c>
      <c r="L41" s="257" t="str">
        <f t="shared" si="134"/>
        <v>OK!</v>
      </c>
      <c r="M41" s="257" t="str">
        <f t="shared" si="135"/>
        <v>OK!</v>
      </c>
      <c r="N41" s="257" t="str">
        <f t="shared" si="136"/>
        <v>OK!</v>
      </c>
      <c r="O41" s="257" t="str">
        <f t="shared" si="137"/>
        <v>OK!</v>
      </c>
      <c r="P41" s="257" t="str">
        <f t="shared" si="138"/>
        <v>OK!</v>
      </c>
      <c r="Q41" s="257" t="str">
        <f t="shared" si="139"/>
        <v>OK!</v>
      </c>
      <c r="R41" s="257" t="str">
        <f t="shared" si="140"/>
        <v>OK!</v>
      </c>
      <c r="S41" s="257" t="str">
        <f>IF(D41&lt;0,"STOPP!","OK!")</f>
        <v>OK!</v>
      </c>
      <c r="T41" s="257" t="str">
        <f>IF(E41&lt;0,"STOPP!","OK!")</f>
        <v>OK!</v>
      </c>
    </row>
    <row r="42" spans="1:20" hidden="1">
      <c r="A42" s="359" t="e">
        <f>A$12</f>
        <v>#REF!</v>
      </c>
      <c r="B42" s="355"/>
      <c r="C42" s="355" t="e">
        <f>#REF!</f>
        <v>#REF!</v>
      </c>
      <c r="D42" s="355" t="e">
        <f>#REF!</f>
        <v>#REF!</v>
      </c>
      <c r="E42" s="355" t="e">
        <f>#REF!</f>
        <v>#REF!</v>
      </c>
      <c r="F42" s="257" t="e">
        <f>IF(C42&gt;C41,"STOPP!","OK!")</f>
        <v>#REF!</v>
      </c>
      <c r="G42" s="257" t="e">
        <f t="shared" si="129"/>
        <v>#REF!</v>
      </c>
      <c r="H42" s="257" t="e">
        <f t="shared" si="130"/>
        <v>#REF!</v>
      </c>
      <c r="I42" s="257" t="e">
        <f t="shared" si="131"/>
        <v>#REF!</v>
      </c>
      <c r="J42" s="257" t="e">
        <f t="shared" si="132"/>
        <v>#REF!</v>
      </c>
      <c r="K42" s="257" t="e">
        <f t="shared" si="133"/>
        <v>#REF!</v>
      </c>
      <c r="L42" s="257" t="e">
        <f t="shared" si="134"/>
        <v>#REF!</v>
      </c>
      <c r="M42" s="257" t="e">
        <f t="shared" si="135"/>
        <v>#REF!</v>
      </c>
      <c r="N42" s="257" t="e">
        <f t="shared" si="136"/>
        <v>#REF!</v>
      </c>
      <c r="O42" s="257" t="e">
        <f t="shared" si="137"/>
        <v>#REF!</v>
      </c>
      <c r="P42" s="257" t="e">
        <f t="shared" si="138"/>
        <v>#REF!</v>
      </c>
      <c r="Q42" s="257" t="e">
        <f t="shared" si="139"/>
        <v>#REF!</v>
      </c>
      <c r="R42" s="257" t="e">
        <f t="shared" si="140"/>
        <v>#REF!</v>
      </c>
      <c r="S42" s="257" t="e">
        <f>IF(D42&gt;D41,"STOPP!","OK!")</f>
        <v>#REF!</v>
      </c>
      <c r="T42" s="257" t="e">
        <f>IF(E42&gt;E41,"STOPP!","OK!")</f>
        <v>#REF!</v>
      </c>
    </row>
    <row r="43" spans="1:20" ht="15.75" hidden="1">
      <c r="A43" s="466" t="e">
        <f>#REF!</f>
        <v>#REF!</v>
      </c>
      <c r="B43" s="583" t="e">
        <f>#REF!</f>
        <v>#REF!</v>
      </c>
      <c r="C43" s="584"/>
      <c r="D43" s="584"/>
      <c r="E43" s="585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</row>
    <row r="44" spans="1:20" hidden="1">
      <c r="A44" s="190" t="e">
        <f>A$8</f>
        <v>#REF!</v>
      </c>
      <c r="B44" s="190"/>
      <c r="C44" s="191"/>
      <c r="D44" s="191"/>
      <c r="E44" s="191"/>
      <c r="F44" s="257" t="str">
        <f t="shared" ref="F44:F46" si="143">IF(C44&lt;0,"STOPP!","OK!")</f>
        <v>OK!</v>
      </c>
      <c r="G44" s="257" t="str">
        <f t="shared" ref="G44:G48" si="144">IF(D44&lt;0,"STOPP!","OK!")</f>
        <v>OK!</v>
      </c>
      <c r="H44" s="257" t="str">
        <f t="shared" ref="H44:H48" si="145">IF(E44&lt;0,"STOPP!","OK!")</f>
        <v>OK!</v>
      </c>
      <c r="I44" s="257" t="str">
        <f t="shared" ref="I44:I48" si="146">IF(F44&lt;0,"STOPP!","OK!")</f>
        <v>OK!</v>
      </c>
      <c r="J44" s="257" t="str">
        <f t="shared" ref="J44:J48" si="147">IF(G44&lt;0,"STOPP!","OK!")</f>
        <v>OK!</v>
      </c>
      <c r="K44" s="257" t="str">
        <f t="shared" ref="K44:K48" si="148">IF(H44&lt;0,"STOPP!","OK!")</f>
        <v>OK!</v>
      </c>
      <c r="L44" s="257" t="str">
        <f t="shared" ref="L44:L48" si="149">IF(I44&lt;0,"STOPP!","OK!")</f>
        <v>OK!</v>
      </c>
      <c r="M44" s="257" t="str">
        <f t="shared" ref="M44:M48" si="150">IF(J44&lt;0,"STOPP!","OK!")</f>
        <v>OK!</v>
      </c>
      <c r="N44" s="257" t="str">
        <f t="shared" ref="N44:N48" si="151">IF(K44&lt;0,"STOPP!","OK!")</f>
        <v>OK!</v>
      </c>
      <c r="O44" s="257" t="str">
        <f t="shared" ref="O44:O48" si="152">IF(L44&lt;0,"STOPP!","OK!")</f>
        <v>OK!</v>
      </c>
      <c r="P44" s="257" t="str">
        <f t="shared" ref="P44:P48" si="153">IF(M44&lt;0,"STOPP!","OK!")</f>
        <v>OK!</v>
      </c>
      <c r="Q44" s="257" t="str">
        <f t="shared" ref="Q44:Q48" si="154">IF(N44&lt;0,"STOPP!","OK!")</f>
        <v>OK!</v>
      </c>
      <c r="R44" s="257" t="str">
        <f t="shared" ref="R44:R48" si="155">IF(O44&lt;0,"STOPP!","OK!")</f>
        <v>OK!</v>
      </c>
      <c r="S44" s="257" t="str">
        <f t="shared" ref="S44:S46" si="156">IF(D44&lt;0,"STOPP!","OK!")</f>
        <v>OK!</v>
      </c>
      <c r="T44" s="257" t="str">
        <f t="shared" ref="T44:T46" si="157">IF(E44&lt;0,"STOPP!","OK!")</f>
        <v>OK!</v>
      </c>
    </row>
    <row r="45" spans="1:20" hidden="1">
      <c r="A45" s="190" t="e">
        <f>A$9</f>
        <v>#REF!</v>
      </c>
      <c r="B45" s="190"/>
      <c r="C45" s="192"/>
      <c r="D45" s="192"/>
      <c r="E45" s="192"/>
      <c r="F45" s="257" t="str">
        <f t="shared" si="143"/>
        <v>OK!</v>
      </c>
      <c r="G45" s="257" t="str">
        <f t="shared" si="144"/>
        <v>OK!</v>
      </c>
      <c r="H45" s="257" t="str">
        <f t="shared" si="145"/>
        <v>OK!</v>
      </c>
      <c r="I45" s="257" t="str">
        <f t="shared" si="146"/>
        <v>OK!</v>
      </c>
      <c r="J45" s="257" t="str">
        <f t="shared" si="147"/>
        <v>OK!</v>
      </c>
      <c r="K45" s="257" t="str">
        <f t="shared" si="148"/>
        <v>OK!</v>
      </c>
      <c r="L45" s="257" t="str">
        <f t="shared" si="149"/>
        <v>OK!</v>
      </c>
      <c r="M45" s="257" t="str">
        <f t="shared" si="150"/>
        <v>OK!</v>
      </c>
      <c r="N45" s="257" t="str">
        <f t="shared" si="151"/>
        <v>OK!</v>
      </c>
      <c r="O45" s="257" t="str">
        <f t="shared" si="152"/>
        <v>OK!</v>
      </c>
      <c r="P45" s="257" t="str">
        <f t="shared" si="153"/>
        <v>OK!</v>
      </c>
      <c r="Q45" s="257" t="str">
        <f t="shared" si="154"/>
        <v>OK!</v>
      </c>
      <c r="R45" s="257" t="str">
        <f t="shared" si="155"/>
        <v>OK!</v>
      </c>
      <c r="S45" s="257" t="str">
        <f t="shared" si="156"/>
        <v>OK!</v>
      </c>
      <c r="T45" s="257" t="str">
        <f t="shared" si="157"/>
        <v>OK!</v>
      </c>
    </row>
    <row r="46" spans="1:20" hidden="1">
      <c r="A46" s="357" t="e">
        <f>A$10</f>
        <v>#REF!</v>
      </c>
      <c r="B46" s="358"/>
      <c r="C46" s="355">
        <f>C47-C44-C45</f>
        <v>0</v>
      </c>
      <c r="D46" s="353">
        <f>D47-D44-D45</f>
        <v>0</v>
      </c>
      <c r="E46" s="353">
        <f>E47-E44-E45</f>
        <v>0</v>
      </c>
      <c r="F46" s="257" t="str">
        <f t="shared" si="143"/>
        <v>OK!</v>
      </c>
      <c r="G46" s="257" t="str">
        <f t="shared" si="144"/>
        <v>OK!</v>
      </c>
      <c r="H46" s="257" t="str">
        <f t="shared" si="145"/>
        <v>OK!</v>
      </c>
      <c r="I46" s="257" t="str">
        <f t="shared" si="146"/>
        <v>OK!</v>
      </c>
      <c r="J46" s="257" t="str">
        <f t="shared" si="147"/>
        <v>OK!</v>
      </c>
      <c r="K46" s="257" t="str">
        <f t="shared" si="148"/>
        <v>OK!</v>
      </c>
      <c r="L46" s="257" t="str">
        <f t="shared" si="149"/>
        <v>OK!</v>
      </c>
      <c r="M46" s="257" t="str">
        <f t="shared" si="150"/>
        <v>OK!</v>
      </c>
      <c r="N46" s="257" t="str">
        <f t="shared" si="151"/>
        <v>OK!</v>
      </c>
      <c r="O46" s="257" t="str">
        <f t="shared" si="152"/>
        <v>OK!</v>
      </c>
      <c r="P46" s="257" t="str">
        <f t="shared" si="153"/>
        <v>OK!</v>
      </c>
      <c r="Q46" s="257" t="str">
        <f t="shared" si="154"/>
        <v>OK!</v>
      </c>
      <c r="R46" s="257" t="str">
        <f t="shared" si="155"/>
        <v>OK!</v>
      </c>
      <c r="S46" s="257" t="str">
        <f t="shared" si="156"/>
        <v>OK!</v>
      </c>
      <c r="T46" s="257" t="str">
        <f t="shared" si="157"/>
        <v>OK!</v>
      </c>
    </row>
    <row r="47" spans="1:20" hidden="1">
      <c r="A47" s="347" t="e">
        <f>A$11</f>
        <v>#REF!</v>
      </c>
      <c r="B47" s="348"/>
      <c r="C47" s="356"/>
      <c r="D47" s="354"/>
      <c r="E47" s="354"/>
      <c r="F47" s="257" t="str">
        <f>IF(C47&lt;0,"STOPP!","OK!")</f>
        <v>OK!</v>
      </c>
      <c r="G47" s="257" t="str">
        <f t="shared" si="144"/>
        <v>OK!</v>
      </c>
      <c r="H47" s="257" t="str">
        <f t="shared" si="145"/>
        <v>OK!</v>
      </c>
      <c r="I47" s="257" t="str">
        <f t="shared" si="146"/>
        <v>OK!</v>
      </c>
      <c r="J47" s="257" t="str">
        <f t="shared" si="147"/>
        <v>OK!</v>
      </c>
      <c r="K47" s="257" t="str">
        <f t="shared" si="148"/>
        <v>OK!</v>
      </c>
      <c r="L47" s="257" t="str">
        <f t="shared" si="149"/>
        <v>OK!</v>
      </c>
      <c r="M47" s="257" t="str">
        <f t="shared" si="150"/>
        <v>OK!</v>
      </c>
      <c r="N47" s="257" t="str">
        <f t="shared" si="151"/>
        <v>OK!</v>
      </c>
      <c r="O47" s="257" t="str">
        <f t="shared" si="152"/>
        <v>OK!</v>
      </c>
      <c r="P47" s="257" t="str">
        <f t="shared" si="153"/>
        <v>OK!</v>
      </c>
      <c r="Q47" s="257" t="str">
        <f t="shared" si="154"/>
        <v>OK!</v>
      </c>
      <c r="R47" s="257" t="str">
        <f t="shared" si="155"/>
        <v>OK!</v>
      </c>
      <c r="S47" s="257" t="str">
        <f>IF(D47&lt;0,"STOPP!","OK!")</f>
        <v>OK!</v>
      </c>
      <c r="T47" s="257" t="str">
        <f>IF(E47&lt;0,"STOPP!","OK!")</f>
        <v>OK!</v>
      </c>
    </row>
    <row r="48" spans="1:20" hidden="1">
      <c r="A48" s="359" t="e">
        <f>A$12</f>
        <v>#REF!</v>
      </c>
      <c r="B48" s="355"/>
      <c r="C48" s="355" t="e">
        <f>#REF!</f>
        <v>#REF!</v>
      </c>
      <c r="D48" s="355" t="e">
        <f>#REF!</f>
        <v>#REF!</v>
      </c>
      <c r="E48" s="355" t="e">
        <f>#REF!</f>
        <v>#REF!</v>
      </c>
      <c r="F48" s="257" t="e">
        <f>IF(C48&gt;C47,"STOPP!","OK!")</f>
        <v>#REF!</v>
      </c>
      <c r="G48" s="257" t="e">
        <f t="shared" si="144"/>
        <v>#REF!</v>
      </c>
      <c r="H48" s="257" t="e">
        <f t="shared" si="145"/>
        <v>#REF!</v>
      </c>
      <c r="I48" s="257" t="e">
        <f t="shared" si="146"/>
        <v>#REF!</v>
      </c>
      <c r="J48" s="257" t="e">
        <f t="shared" si="147"/>
        <v>#REF!</v>
      </c>
      <c r="K48" s="257" t="e">
        <f t="shared" si="148"/>
        <v>#REF!</v>
      </c>
      <c r="L48" s="257" t="e">
        <f t="shared" si="149"/>
        <v>#REF!</v>
      </c>
      <c r="M48" s="257" t="e">
        <f t="shared" si="150"/>
        <v>#REF!</v>
      </c>
      <c r="N48" s="257" t="e">
        <f t="shared" si="151"/>
        <v>#REF!</v>
      </c>
      <c r="O48" s="257" t="e">
        <f t="shared" si="152"/>
        <v>#REF!</v>
      </c>
      <c r="P48" s="257" t="e">
        <f t="shared" si="153"/>
        <v>#REF!</v>
      </c>
      <c r="Q48" s="257" t="e">
        <f t="shared" si="154"/>
        <v>#REF!</v>
      </c>
      <c r="R48" s="257" t="e">
        <f t="shared" si="155"/>
        <v>#REF!</v>
      </c>
      <c r="S48" s="257" t="e">
        <f>IF(D48&gt;D47,"STOPP!","OK!")</f>
        <v>#REF!</v>
      </c>
      <c r="T48" s="257" t="e">
        <f>IF(E48&gt;E47,"STOPP!","OK!")</f>
        <v>#REF!</v>
      </c>
    </row>
    <row r="49" spans="1:20" ht="15.75">
      <c r="A49" s="466" t="e">
        <f>#REF!</f>
        <v>#REF!</v>
      </c>
      <c r="B49" s="590" t="e">
        <f>#REF!</f>
        <v>#REF!</v>
      </c>
      <c r="C49" s="591"/>
      <c r="D49" s="591"/>
      <c r="E49" s="592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</row>
    <row r="50" spans="1:20">
      <c r="A50" s="190" t="e">
        <f>A$8</f>
        <v>#REF!</v>
      </c>
      <c r="B50" s="190"/>
      <c r="C50" s="191"/>
      <c r="D50" s="191"/>
      <c r="E50" s="191"/>
      <c r="F50" s="257" t="str">
        <f t="shared" ref="F50:F52" si="158">IF(C50&lt;0,"STOPP!","OK!")</f>
        <v>OK!</v>
      </c>
      <c r="G50" s="257" t="str">
        <f t="shared" ref="G50:G54" si="159">IF(D50&lt;0,"STOPP!","OK!")</f>
        <v>OK!</v>
      </c>
      <c r="H50" s="257" t="str">
        <f t="shared" ref="H50:H54" si="160">IF(E50&lt;0,"STOPP!","OK!")</f>
        <v>OK!</v>
      </c>
      <c r="I50" s="257" t="str">
        <f t="shared" ref="I50:I54" si="161">IF(F50&lt;0,"STOPP!","OK!")</f>
        <v>OK!</v>
      </c>
      <c r="J50" s="257" t="str">
        <f t="shared" ref="J50:J54" si="162">IF(G50&lt;0,"STOPP!","OK!")</f>
        <v>OK!</v>
      </c>
      <c r="K50" s="257" t="str">
        <f t="shared" ref="K50:K54" si="163">IF(H50&lt;0,"STOPP!","OK!")</f>
        <v>OK!</v>
      </c>
      <c r="L50" s="257" t="str">
        <f t="shared" ref="L50:L54" si="164">IF(I50&lt;0,"STOPP!","OK!")</f>
        <v>OK!</v>
      </c>
      <c r="M50" s="257" t="str">
        <f t="shared" ref="M50:M54" si="165">IF(J50&lt;0,"STOPP!","OK!")</f>
        <v>OK!</v>
      </c>
      <c r="N50" s="257" t="str">
        <f t="shared" ref="N50:N54" si="166">IF(K50&lt;0,"STOPP!","OK!")</f>
        <v>OK!</v>
      </c>
      <c r="O50" s="257" t="str">
        <f t="shared" ref="O50:O54" si="167">IF(L50&lt;0,"STOPP!","OK!")</f>
        <v>OK!</v>
      </c>
      <c r="P50" s="257" t="str">
        <f t="shared" ref="P50:P54" si="168">IF(M50&lt;0,"STOPP!","OK!")</f>
        <v>OK!</v>
      </c>
      <c r="Q50" s="257" t="str">
        <f t="shared" ref="Q50:Q54" si="169">IF(N50&lt;0,"STOPP!","OK!")</f>
        <v>OK!</v>
      </c>
      <c r="R50" s="257" t="str">
        <f t="shared" ref="R50:R54" si="170">IF(O50&lt;0,"STOPP!","OK!")</f>
        <v>OK!</v>
      </c>
      <c r="S50" s="257" t="str">
        <f t="shared" ref="S50:S52" si="171">IF(D50&lt;0,"STOPP!","OK!")</f>
        <v>OK!</v>
      </c>
      <c r="T50" s="257" t="str">
        <f t="shared" ref="T50:T52" si="172">IF(E50&lt;0,"STOPP!","OK!")</f>
        <v>OK!</v>
      </c>
    </row>
    <row r="51" spans="1:20">
      <c r="A51" s="190" t="e">
        <f>A$9</f>
        <v>#REF!</v>
      </c>
      <c r="B51" s="190"/>
      <c r="C51" s="192"/>
      <c r="D51" s="192"/>
      <c r="E51" s="192"/>
      <c r="F51" s="257" t="str">
        <f t="shared" si="158"/>
        <v>OK!</v>
      </c>
      <c r="G51" s="257" t="str">
        <f t="shared" si="159"/>
        <v>OK!</v>
      </c>
      <c r="H51" s="257" t="str">
        <f t="shared" si="160"/>
        <v>OK!</v>
      </c>
      <c r="I51" s="257" t="str">
        <f t="shared" si="161"/>
        <v>OK!</v>
      </c>
      <c r="J51" s="257" t="str">
        <f t="shared" si="162"/>
        <v>OK!</v>
      </c>
      <c r="K51" s="257" t="str">
        <f t="shared" si="163"/>
        <v>OK!</v>
      </c>
      <c r="L51" s="257" t="str">
        <f t="shared" si="164"/>
        <v>OK!</v>
      </c>
      <c r="M51" s="257" t="str">
        <f t="shared" si="165"/>
        <v>OK!</v>
      </c>
      <c r="N51" s="257" t="str">
        <f t="shared" si="166"/>
        <v>OK!</v>
      </c>
      <c r="O51" s="257" t="str">
        <f t="shared" si="167"/>
        <v>OK!</v>
      </c>
      <c r="P51" s="257" t="str">
        <f t="shared" si="168"/>
        <v>OK!</v>
      </c>
      <c r="Q51" s="257" t="str">
        <f t="shared" si="169"/>
        <v>OK!</v>
      </c>
      <c r="R51" s="257" t="str">
        <f t="shared" si="170"/>
        <v>OK!</v>
      </c>
      <c r="S51" s="257" t="str">
        <f t="shared" si="171"/>
        <v>OK!</v>
      </c>
      <c r="T51" s="257" t="str">
        <f t="shared" si="172"/>
        <v>OK!</v>
      </c>
    </row>
    <row r="52" spans="1:20">
      <c r="A52" s="357" t="e">
        <f>A$10</f>
        <v>#REF!</v>
      </c>
      <c r="B52" s="358"/>
      <c r="C52" s="355">
        <f>C53-C50-C51</f>
        <v>0</v>
      </c>
      <c r="D52" s="353">
        <f>D53-D50-D51</f>
        <v>0</v>
      </c>
      <c r="E52" s="353">
        <f>E53-E50-E51</f>
        <v>0</v>
      </c>
      <c r="F52" s="257" t="str">
        <f t="shared" si="158"/>
        <v>OK!</v>
      </c>
      <c r="G52" s="257" t="str">
        <f t="shared" si="159"/>
        <v>OK!</v>
      </c>
      <c r="H52" s="257" t="str">
        <f t="shared" si="160"/>
        <v>OK!</v>
      </c>
      <c r="I52" s="257" t="str">
        <f t="shared" si="161"/>
        <v>OK!</v>
      </c>
      <c r="J52" s="257" t="str">
        <f t="shared" si="162"/>
        <v>OK!</v>
      </c>
      <c r="K52" s="257" t="str">
        <f t="shared" si="163"/>
        <v>OK!</v>
      </c>
      <c r="L52" s="257" t="str">
        <f t="shared" si="164"/>
        <v>OK!</v>
      </c>
      <c r="M52" s="257" t="str">
        <f t="shared" si="165"/>
        <v>OK!</v>
      </c>
      <c r="N52" s="257" t="str">
        <f t="shared" si="166"/>
        <v>OK!</v>
      </c>
      <c r="O52" s="257" t="str">
        <f t="shared" si="167"/>
        <v>OK!</v>
      </c>
      <c r="P52" s="257" t="str">
        <f t="shared" si="168"/>
        <v>OK!</v>
      </c>
      <c r="Q52" s="257" t="str">
        <f t="shared" si="169"/>
        <v>OK!</v>
      </c>
      <c r="R52" s="257" t="str">
        <f t="shared" si="170"/>
        <v>OK!</v>
      </c>
      <c r="S52" s="257" t="str">
        <f t="shared" si="171"/>
        <v>OK!</v>
      </c>
      <c r="T52" s="257" t="str">
        <f t="shared" si="172"/>
        <v>OK!</v>
      </c>
    </row>
    <row r="53" spans="1:20">
      <c r="A53" s="347" t="e">
        <f>A$11</f>
        <v>#REF!</v>
      </c>
      <c r="B53" s="348"/>
      <c r="C53" s="356"/>
      <c r="D53" s="354"/>
      <c r="E53" s="354"/>
      <c r="F53" s="257" t="str">
        <f>IF(C53&lt;0,"STOPP!","OK!")</f>
        <v>OK!</v>
      </c>
      <c r="G53" s="257" t="str">
        <f t="shared" si="159"/>
        <v>OK!</v>
      </c>
      <c r="H53" s="257" t="str">
        <f t="shared" si="160"/>
        <v>OK!</v>
      </c>
      <c r="I53" s="257" t="str">
        <f t="shared" si="161"/>
        <v>OK!</v>
      </c>
      <c r="J53" s="257" t="str">
        <f t="shared" si="162"/>
        <v>OK!</v>
      </c>
      <c r="K53" s="257" t="str">
        <f t="shared" si="163"/>
        <v>OK!</v>
      </c>
      <c r="L53" s="257" t="str">
        <f t="shared" si="164"/>
        <v>OK!</v>
      </c>
      <c r="M53" s="257" t="str">
        <f t="shared" si="165"/>
        <v>OK!</v>
      </c>
      <c r="N53" s="257" t="str">
        <f t="shared" si="166"/>
        <v>OK!</v>
      </c>
      <c r="O53" s="257" t="str">
        <f t="shared" si="167"/>
        <v>OK!</v>
      </c>
      <c r="P53" s="257" t="str">
        <f t="shared" si="168"/>
        <v>OK!</v>
      </c>
      <c r="Q53" s="257" t="str">
        <f t="shared" si="169"/>
        <v>OK!</v>
      </c>
      <c r="R53" s="257" t="str">
        <f t="shared" si="170"/>
        <v>OK!</v>
      </c>
      <c r="S53" s="257" t="str">
        <f>IF(D53&lt;0,"STOPP!","OK!")</f>
        <v>OK!</v>
      </c>
      <c r="T53" s="257" t="str">
        <f>IF(E53&lt;0,"STOPP!","OK!")</f>
        <v>OK!</v>
      </c>
    </row>
    <row r="54" spans="1:20">
      <c r="A54" s="359" t="e">
        <f>A$12</f>
        <v>#REF!</v>
      </c>
      <c r="B54" s="355"/>
      <c r="C54" s="355" t="e">
        <f>#REF!</f>
        <v>#REF!</v>
      </c>
      <c r="D54" s="355" t="e">
        <f>#REF!</f>
        <v>#REF!</v>
      </c>
      <c r="E54" s="355" t="e">
        <f>#REF!</f>
        <v>#REF!</v>
      </c>
      <c r="F54" s="257" t="e">
        <f>IF(C54&gt;C53,"STOPP!","OK!")</f>
        <v>#REF!</v>
      </c>
      <c r="G54" s="257" t="e">
        <f t="shared" si="159"/>
        <v>#REF!</v>
      </c>
      <c r="H54" s="257" t="e">
        <f t="shared" si="160"/>
        <v>#REF!</v>
      </c>
      <c r="I54" s="257" t="e">
        <f t="shared" si="161"/>
        <v>#REF!</v>
      </c>
      <c r="J54" s="257" t="e">
        <f t="shared" si="162"/>
        <v>#REF!</v>
      </c>
      <c r="K54" s="257" t="e">
        <f t="shared" si="163"/>
        <v>#REF!</v>
      </c>
      <c r="L54" s="257" t="e">
        <f t="shared" si="164"/>
        <v>#REF!</v>
      </c>
      <c r="M54" s="257" t="e">
        <f t="shared" si="165"/>
        <v>#REF!</v>
      </c>
      <c r="N54" s="257" t="e">
        <f t="shared" si="166"/>
        <v>#REF!</v>
      </c>
      <c r="O54" s="257" t="e">
        <f t="shared" si="167"/>
        <v>#REF!</v>
      </c>
      <c r="P54" s="257" t="e">
        <f t="shared" si="168"/>
        <v>#REF!</v>
      </c>
      <c r="Q54" s="257" t="e">
        <f t="shared" si="169"/>
        <v>#REF!</v>
      </c>
      <c r="R54" s="257" t="e">
        <f t="shared" si="170"/>
        <v>#REF!</v>
      </c>
      <c r="S54" s="257" t="e">
        <f>IF(D54&gt;D53,"STOPP!","OK!")</f>
        <v>#REF!</v>
      </c>
      <c r="T54" s="257" t="e">
        <f>IF(E54&gt;E53,"STOPP!","OK!")</f>
        <v>#REF!</v>
      </c>
    </row>
    <row r="55" spans="1:20" ht="18.75">
      <c r="A55" s="454" t="e">
        <f>'(B2) Struktura Organizative'!A13</f>
        <v>#REF!</v>
      </c>
      <c r="B55" s="586" t="e">
        <f>'(B2) Struktura Organizative'!B13</f>
        <v>#REF!</v>
      </c>
      <c r="C55" s="587"/>
      <c r="D55" s="587"/>
      <c r="E55" s="588"/>
      <c r="G55" s="216">
        <f>C59</f>
        <v>10957</v>
      </c>
      <c r="H55" s="216">
        <f t="shared" ref="H55" si="173">D59</f>
        <v>10957</v>
      </c>
      <c r="I55" s="216">
        <f t="shared" ref="I55" si="174">E59</f>
        <v>10957</v>
      </c>
      <c r="J55" s="216">
        <f>C56</f>
        <v>10457</v>
      </c>
      <c r="K55" s="216">
        <f t="shared" ref="K55" si="175">D56</f>
        <v>10457</v>
      </c>
      <c r="L55" s="216">
        <f t="shared" ref="L55" si="176">E56</f>
        <v>10457</v>
      </c>
      <c r="M55" s="216">
        <f>C57</f>
        <v>500</v>
      </c>
      <c r="N55" s="216">
        <f t="shared" ref="N55" si="177">D57</f>
        <v>500</v>
      </c>
      <c r="O55" s="216">
        <f t="shared" ref="O55" si="178">E57</f>
        <v>500</v>
      </c>
      <c r="P55" s="216">
        <f>C58</f>
        <v>0</v>
      </c>
      <c r="Q55" s="216">
        <f t="shared" ref="Q55" si="179">D58</f>
        <v>0</v>
      </c>
      <c r="R55" s="216">
        <f t="shared" ref="R55" si="180">E58</f>
        <v>0</v>
      </c>
    </row>
    <row r="56" spans="1:20">
      <c r="A56" s="190" t="e">
        <f>A$8</f>
        <v>#REF!</v>
      </c>
      <c r="B56" s="190"/>
      <c r="C56" s="355">
        <f>C62</f>
        <v>10457</v>
      </c>
      <c r="D56" s="355">
        <f t="shared" ref="D56:E56" si="181">D62</f>
        <v>10457</v>
      </c>
      <c r="E56" s="355">
        <f t="shared" si="181"/>
        <v>10457</v>
      </c>
      <c r="F56" s="257" t="str">
        <f t="shared" ref="F56:F58" si="182">IF(C56&lt;0,"STOPP!","OK!")</f>
        <v>OK!</v>
      </c>
      <c r="G56" s="257" t="str">
        <f t="shared" ref="G56:G58" si="183">IF(D56&lt;0,"STOPP!","OK!")</f>
        <v>OK!</v>
      </c>
      <c r="H56" s="257" t="str">
        <f t="shared" ref="H56:H58" si="184">IF(E56&lt;0,"STOPP!","OK!")</f>
        <v>OK!</v>
      </c>
      <c r="I56" s="257" t="str">
        <f t="shared" ref="I56:I58" si="185">IF(F56&lt;0,"STOPP!","OK!")</f>
        <v>OK!</v>
      </c>
      <c r="J56" s="257" t="str">
        <f t="shared" ref="J56:J58" si="186">IF(G56&lt;0,"STOPP!","OK!")</f>
        <v>OK!</v>
      </c>
      <c r="K56" s="257" t="str">
        <f t="shared" ref="K56:K58" si="187">IF(H56&lt;0,"STOPP!","OK!")</f>
        <v>OK!</v>
      </c>
      <c r="L56" s="257" t="str">
        <f t="shared" ref="L56:L58" si="188">IF(I56&lt;0,"STOPP!","OK!")</f>
        <v>OK!</v>
      </c>
      <c r="M56" s="257" t="str">
        <f t="shared" ref="M56:M58" si="189">IF(J56&lt;0,"STOPP!","OK!")</f>
        <v>OK!</v>
      </c>
      <c r="N56" s="257" t="str">
        <f t="shared" ref="N56:N58" si="190">IF(K56&lt;0,"STOPP!","OK!")</f>
        <v>OK!</v>
      </c>
      <c r="O56" s="257" t="str">
        <f t="shared" ref="O56:O58" si="191">IF(L56&lt;0,"STOPP!","OK!")</f>
        <v>OK!</v>
      </c>
      <c r="P56" s="257" t="str">
        <f t="shared" ref="P56:P58" si="192">IF(M56&lt;0,"STOPP!","OK!")</f>
        <v>OK!</v>
      </c>
      <c r="Q56" s="257" t="str">
        <f t="shared" ref="Q56:Q58" si="193">IF(N56&lt;0,"STOPP!","OK!")</f>
        <v>OK!</v>
      </c>
      <c r="R56" s="257" t="str">
        <f t="shared" ref="R56:R58" si="194">IF(O56&lt;0,"STOPP!","OK!")</f>
        <v>OK!</v>
      </c>
      <c r="S56" s="257" t="str">
        <f t="shared" ref="S56:S58" si="195">IF(D56&lt;0,"STOPP!","OK!")</f>
        <v>OK!</v>
      </c>
      <c r="T56" s="257" t="str">
        <f t="shared" ref="T56:T58" si="196">IF(E56&lt;0,"STOPP!","OK!")</f>
        <v>OK!</v>
      </c>
    </row>
    <row r="57" spans="1:20">
      <c r="A57" s="190" t="e">
        <f>A$9</f>
        <v>#REF!</v>
      </c>
      <c r="B57" s="190"/>
      <c r="C57" s="355">
        <f>C63</f>
        <v>500</v>
      </c>
      <c r="D57" s="355">
        <f t="shared" ref="D57:E57" si="197">D63</f>
        <v>500</v>
      </c>
      <c r="E57" s="355">
        <f t="shared" si="197"/>
        <v>500</v>
      </c>
      <c r="F57" s="257" t="str">
        <f t="shared" si="182"/>
        <v>OK!</v>
      </c>
      <c r="G57" s="257" t="str">
        <f t="shared" si="183"/>
        <v>OK!</v>
      </c>
      <c r="H57" s="257" t="str">
        <f t="shared" si="184"/>
        <v>OK!</v>
      </c>
      <c r="I57" s="257" t="str">
        <f t="shared" si="185"/>
        <v>OK!</v>
      </c>
      <c r="J57" s="257" t="str">
        <f t="shared" si="186"/>
        <v>OK!</v>
      </c>
      <c r="K57" s="257" t="str">
        <f t="shared" si="187"/>
        <v>OK!</v>
      </c>
      <c r="L57" s="257" t="str">
        <f t="shared" si="188"/>
        <v>OK!</v>
      </c>
      <c r="M57" s="257" t="str">
        <f t="shared" si="189"/>
        <v>OK!</v>
      </c>
      <c r="N57" s="257" t="str">
        <f t="shared" si="190"/>
        <v>OK!</v>
      </c>
      <c r="O57" s="257" t="str">
        <f t="shared" si="191"/>
        <v>OK!</v>
      </c>
      <c r="P57" s="257" t="str">
        <f t="shared" si="192"/>
        <v>OK!</v>
      </c>
      <c r="Q57" s="257" t="str">
        <f t="shared" si="193"/>
        <v>OK!</v>
      </c>
      <c r="R57" s="257" t="str">
        <f t="shared" si="194"/>
        <v>OK!</v>
      </c>
      <c r="S57" s="257" t="str">
        <f t="shared" si="195"/>
        <v>OK!</v>
      </c>
      <c r="T57" s="257" t="str">
        <f t="shared" si="196"/>
        <v>OK!</v>
      </c>
    </row>
    <row r="58" spans="1:20">
      <c r="A58" s="357" t="e">
        <f>A$10</f>
        <v>#REF!</v>
      </c>
      <c r="B58" s="358"/>
      <c r="C58" s="355">
        <f>C59-C56-C57</f>
        <v>0</v>
      </c>
      <c r="D58" s="353">
        <f>D59-D56-D57</f>
        <v>0</v>
      </c>
      <c r="E58" s="353">
        <f>E59-E56-E57</f>
        <v>0</v>
      </c>
      <c r="F58" s="257" t="str">
        <f t="shared" si="182"/>
        <v>OK!</v>
      </c>
      <c r="G58" s="257" t="str">
        <f t="shared" si="183"/>
        <v>OK!</v>
      </c>
      <c r="H58" s="257" t="str">
        <f t="shared" si="184"/>
        <v>OK!</v>
      </c>
      <c r="I58" s="257" t="str">
        <f t="shared" si="185"/>
        <v>OK!</v>
      </c>
      <c r="J58" s="257" t="str">
        <f t="shared" si="186"/>
        <v>OK!</v>
      </c>
      <c r="K58" s="257" t="str">
        <f t="shared" si="187"/>
        <v>OK!</v>
      </c>
      <c r="L58" s="257" t="str">
        <f t="shared" si="188"/>
        <v>OK!</v>
      </c>
      <c r="M58" s="257" t="str">
        <f t="shared" si="189"/>
        <v>OK!</v>
      </c>
      <c r="N58" s="257" t="str">
        <f t="shared" si="190"/>
        <v>OK!</v>
      </c>
      <c r="O58" s="257" t="str">
        <f t="shared" si="191"/>
        <v>OK!</v>
      </c>
      <c r="P58" s="257" t="str">
        <f t="shared" si="192"/>
        <v>OK!</v>
      </c>
      <c r="Q58" s="257" t="str">
        <f t="shared" si="193"/>
        <v>OK!</v>
      </c>
      <c r="R58" s="257" t="str">
        <f t="shared" si="194"/>
        <v>OK!</v>
      </c>
      <c r="S58" s="257" t="str">
        <f t="shared" si="195"/>
        <v>OK!</v>
      </c>
      <c r="T58" s="257" t="str">
        <f t="shared" si="196"/>
        <v>OK!</v>
      </c>
    </row>
    <row r="59" spans="1:20">
      <c r="A59" s="347" t="e">
        <f>A$11</f>
        <v>#REF!</v>
      </c>
      <c r="B59" s="348"/>
      <c r="C59" s="355">
        <f>C65</f>
        <v>10957</v>
      </c>
      <c r="D59" s="355">
        <f t="shared" ref="D59:E59" si="198">D65</f>
        <v>10957</v>
      </c>
      <c r="E59" s="355">
        <f t="shared" si="198"/>
        <v>10957</v>
      </c>
      <c r="F59" s="257" t="str">
        <f>IF(C59&lt;0,"STOPP!","OK!")</f>
        <v>OK!</v>
      </c>
      <c r="G59" s="257" t="str">
        <f t="shared" ref="G59:G60" si="199">IF(D59&lt;0,"STOPP!","OK!")</f>
        <v>OK!</v>
      </c>
      <c r="H59" s="257" t="str">
        <f t="shared" ref="H59:H60" si="200">IF(E59&lt;0,"STOPP!","OK!")</f>
        <v>OK!</v>
      </c>
      <c r="I59" s="257" t="str">
        <f t="shared" ref="I59:I60" si="201">IF(F59&lt;0,"STOPP!","OK!")</f>
        <v>OK!</v>
      </c>
      <c r="J59" s="257" t="str">
        <f t="shared" ref="J59:J60" si="202">IF(G59&lt;0,"STOPP!","OK!")</f>
        <v>OK!</v>
      </c>
      <c r="K59" s="257" t="str">
        <f t="shared" ref="K59:K60" si="203">IF(H59&lt;0,"STOPP!","OK!")</f>
        <v>OK!</v>
      </c>
      <c r="L59" s="257" t="str">
        <f t="shared" ref="L59:L60" si="204">IF(I59&lt;0,"STOPP!","OK!")</f>
        <v>OK!</v>
      </c>
      <c r="M59" s="257" t="str">
        <f t="shared" ref="M59:M60" si="205">IF(J59&lt;0,"STOPP!","OK!")</f>
        <v>OK!</v>
      </c>
      <c r="N59" s="257" t="str">
        <f t="shared" ref="N59:N60" si="206">IF(K59&lt;0,"STOPP!","OK!")</f>
        <v>OK!</v>
      </c>
      <c r="O59" s="257" t="str">
        <f t="shared" ref="O59:O60" si="207">IF(L59&lt;0,"STOPP!","OK!")</f>
        <v>OK!</v>
      </c>
      <c r="P59" s="257" t="str">
        <f t="shared" ref="P59:P60" si="208">IF(M59&lt;0,"STOPP!","OK!")</f>
        <v>OK!</v>
      </c>
      <c r="Q59" s="257" t="str">
        <f t="shared" ref="Q59:Q60" si="209">IF(N59&lt;0,"STOPP!","OK!")</f>
        <v>OK!</v>
      </c>
      <c r="R59" s="257" t="str">
        <f t="shared" ref="R59:R60" si="210">IF(O59&lt;0,"STOPP!","OK!")</f>
        <v>OK!</v>
      </c>
      <c r="S59" s="257" t="str">
        <f>IF(D59&lt;0,"STOPP!","OK!")</f>
        <v>OK!</v>
      </c>
      <c r="T59" s="257" t="str">
        <f>IF(E59&lt;0,"STOPP!","OK!")</f>
        <v>OK!</v>
      </c>
    </row>
    <row r="60" spans="1:20">
      <c r="A60" s="359" t="e">
        <f>A$12</f>
        <v>#REF!</v>
      </c>
      <c r="B60" s="355"/>
      <c r="C60" s="355" t="e">
        <f>#REF!</f>
        <v>#REF!</v>
      </c>
      <c r="D60" s="353" t="e">
        <f>#REF!</f>
        <v>#REF!</v>
      </c>
      <c r="E60" s="353" t="e">
        <f>#REF!</f>
        <v>#REF!</v>
      </c>
      <c r="F60" s="257" t="e">
        <f>IF(C60&gt;C59,"STOPP!","OK!")</f>
        <v>#REF!</v>
      </c>
      <c r="G60" s="257" t="e">
        <f t="shared" si="199"/>
        <v>#REF!</v>
      </c>
      <c r="H60" s="257" t="e">
        <f t="shared" si="200"/>
        <v>#REF!</v>
      </c>
      <c r="I60" s="257" t="e">
        <f t="shared" si="201"/>
        <v>#REF!</v>
      </c>
      <c r="J60" s="257" t="e">
        <f t="shared" si="202"/>
        <v>#REF!</v>
      </c>
      <c r="K60" s="257" t="e">
        <f t="shared" si="203"/>
        <v>#REF!</v>
      </c>
      <c r="L60" s="257" t="e">
        <f t="shared" si="204"/>
        <v>#REF!</v>
      </c>
      <c r="M60" s="257" t="e">
        <f t="shared" si="205"/>
        <v>#REF!</v>
      </c>
      <c r="N60" s="257" t="e">
        <f t="shared" si="206"/>
        <v>#REF!</v>
      </c>
      <c r="O60" s="257" t="e">
        <f t="shared" si="207"/>
        <v>#REF!</v>
      </c>
      <c r="P60" s="257" t="e">
        <f t="shared" si="208"/>
        <v>#REF!</v>
      </c>
      <c r="Q60" s="257" t="e">
        <f t="shared" si="209"/>
        <v>#REF!</v>
      </c>
      <c r="R60" s="257" t="e">
        <f t="shared" si="210"/>
        <v>#REF!</v>
      </c>
      <c r="S60" s="257" t="e">
        <f>IF(D60&gt;D59,"STOPP!","OK!")</f>
        <v>#REF!</v>
      </c>
      <c r="T60" s="257" t="e">
        <f>IF(E60&gt;E59,"STOPP!","OK!")</f>
        <v>#REF!</v>
      </c>
    </row>
    <row r="61" spans="1:20" ht="15.75">
      <c r="A61" s="465" t="e">
        <f>#REF!</f>
        <v>#REF!</v>
      </c>
      <c r="B61" s="583" t="e">
        <f>#REF!</f>
        <v>#REF!</v>
      </c>
      <c r="C61" s="584"/>
      <c r="D61" s="584"/>
      <c r="E61" s="585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</row>
    <row r="62" spans="1:20">
      <c r="A62" s="190" t="e">
        <f>A$8</f>
        <v>#REF!</v>
      </c>
      <c r="B62" s="190"/>
      <c r="C62" s="191">
        <v>10457</v>
      </c>
      <c r="D62" s="191">
        <v>10457</v>
      </c>
      <c r="E62" s="191">
        <v>10457</v>
      </c>
      <c r="F62" s="257" t="str">
        <f t="shared" ref="F62:F64" si="211">IF(C62&lt;0,"STOPP!","OK!")</f>
        <v>OK!</v>
      </c>
      <c r="G62" s="257" t="str">
        <f t="shared" ref="G62:G66" si="212">IF(D62&lt;0,"STOPP!","OK!")</f>
        <v>OK!</v>
      </c>
      <c r="H62" s="257" t="str">
        <f t="shared" ref="H62:H66" si="213">IF(E62&lt;0,"STOPP!","OK!")</f>
        <v>OK!</v>
      </c>
      <c r="I62" s="257" t="str">
        <f t="shared" ref="I62:I66" si="214">IF(F62&lt;0,"STOPP!","OK!")</f>
        <v>OK!</v>
      </c>
      <c r="J62" s="257" t="str">
        <f t="shared" ref="J62:J66" si="215">IF(G62&lt;0,"STOPP!","OK!")</f>
        <v>OK!</v>
      </c>
      <c r="K62" s="257" t="str">
        <f t="shared" ref="K62:K66" si="216">IF(H62&lt;0,"STOPP!","OK!")</f>
        <v>OK!</v>
      </c>
      <c r="L62" s="257" t="str">
        <f t="shared" ref="L62:L66" si="217">IF(I62&lt;0,"STOPP!","OK!")</f>
        <v>OK!</v>
      </c>
      <c r="M62" s="257" t="str">
        <f t="shared" ref="M62:M66" si="218">IF(J62&lt;0,"STOPP!","OK!")</f>
        <v>OK!</v>
      </c>
      <c r="N62" s="257" t="str">
        <f t="shared" ref="N62:N66" si="219">IF(K62&lt;0,"STOPP!","OK!")</f>
        <v>OK!</v>
      </c>
      <c r="O62" s="257" t="str">
        <f t="shared" ref="O62:O66" si="220">IF(L62&lt;0,"STOPP!","OK!")</f>
        <v>OK!</v>
      </c>
      <c r="P62" s="257" t="str">
        <f t="shared" ref="P62:P66" si="221">IF(M62&lt;0,"STOPP!","OK!")</f>
        <v>OK!</v>
      </c>
      <c r="Q62" s="257" t="str">
        <f t="shared" ref="Q62:Q66" si="222">IF(N62&lt;0,"STOPP!","OK!")</f>
        <v>OK!</v>
      </c>
      <c r="R62" s="257" t="str">
        <f t="shared" ref="R62:R66" si="223">IF(O62&lt;0,"STOPP!","OK!")</f>
        <v>OK!</v>
      </c>
      <c r="S62" s="257" t="str">
        <f t="shared" ref="S62:S64" si="224">IF(D62&lt;0,"STOPP!","OK!")</f>
        <v>OK!</v>
      </c>
      <c r="T62" s="257" t="str">
        <f t="shared" ref="T62:T64" si="225">IF(E62&lt;0,"STOPP!","OK!")</f>
        <v>OK!</v>
      </c>
    </row>
    <row r="63" spans="1:20">
      <c r="A63" s="190" t="e">
        <f>A$9</f>
        <v>#REF!</v>
      </c>
      <c r="B63" s="190"/>
      <c r="C63" s="192">
        <v>500</v>
      </c>
      <c r="D63" s="192">
        <v>500</v>
      </c>
      <c r="E63" s="192">
        <v>500</v>
      </c>
      <c r="F63" s="257" t="str">
        <f t="shared" si="211"/>
        <v>OK!</v>
      </c>
      <c r="G63" s="257" t="str">
        <f t="shared" si="212"/>
        <v>OK!</v>
      </c>
      <c r="H63" s="257" t="str">
        <f t="shared" si="213"/>
        <v>OK!</v>
      </c>
      <c r="I63" s="257" t="str">
        <f t="shared" si="214"/>
        <v>OK!</v>
      </c>
      <c r="J63" s="257" t="str">
        <f t="shared" si="215"/>
        <v>OK!</v>
      </c>
      <c r="K63" s="257" t="str">
        <f t="shared" si="216"/>
        <v>OK!</v>
      </c>
      <c r="L63" s="257" t="str">
        <f t="shared" si="217"/>
        <v>OK!</v>
      </c>
      <c r="M63" s="257" t="str">
        <f t="shared" si="218"/>
        <v>OK!</v>
      </c>
      <c r="N63" s="257" t="str">
        <f t="shared" si="219"/>
        <v>OK!</v>
      </c>
      <c r="O63" s="257" t="str">
        <f t="shared" si="220"/>
        <v>OK!</v>
      </c>
      <c r="P63" s="257" t="str">
        <f t="shared" si="221"/>
        <v>OK!</v>
      </c>
      <c r="Q63" s="257" t="str">
        <f t="shared" si="222"/>
        <v>OK!</v>
      </c>
      <c r="R63" s="257" t="str">
        <f t="shared" si="223"/>
        <v>OK!</v>
      </c>
      <c r="S63" s="257" t="str">
        <f t="shared" si="224"/>
        <v>OK!</v>
      </c>
      <c r="T63" s="257" t="str">
        <f t="shared" si="225"/>
        <v>OK!</v>
      </c>
    </row>
    <row r="64" spans="1:20">
      <c r="A64" s="357" t="e">
        <f>A$10</f>
        <v>#REF!</v>
      </c>
      <c r="B64" s="358"/>
      <c r="C64" s="355">
        <f>C65-C62-C63</f>
        <v>0</v>
      </c>
      <c r="D64" s="353">
        <f>D65-D62-D63</f>
        <v>0</v>
      </c>
      <c r="E64" s="353">
        <f>E65-E62-E63</f>
        <v>0</v>
      </c>
      <c r="F64" s="257" t="str">
        <f t="shared" si="211"/>
        <v>OK!</v>
      </c>
      <c r="G64" s="257" t="str">
        <f t="shared" si="212"/>
        <v>OK!</v>
      </c>
      <c r="H64" s="257" t="str">
        <f t="shared" si="213"/>
        <v>OK!</v>
      </c>
      <c r="I64" s="257" t="str">
        <f t="shared" si="214"/>
        <v>OK!</v>
      </c>
      <c r="J64" s="257" t="str">
        <f t="shared" si="215"/>
        <v>OK!</v>
      </c>
      <c r="K64" s="257" t="str">
        <f t="shared" si="216"/>
        <v>OK!</v>
      </c>
      <c r="L64" s="257" t="str">
        <f t="shared" si="217"/>
        <v>OK!</v>
      </c>
      <c r="M64" s="257" t="str">
        <f t="shared" si="218"/>
        <v>OK!</v>
      </c>
      <c r="N64" s="257" t="str">
        <f t="shared" si="219"/>
        <v>OK!</v>
      </c>
      <c r="O64" s="257" t="str">
        <f t="shared" si="220"/>
        <v>OK!</v>
      </c>
      <c r="P64" s="257" t="str">
        <f t="shared" si="221"/>
        <v>OK!</v>
      </c>
      <c r="Q64" s="257" t="str">
        <f t="shared" si="222"/>
        <v>OK!</v>
      </c>
      <c r="R64" s="257" t="str">
        <f t="shared" si="223"/>
        <v>OK!</v>
      </c>
      <c r="S64" s="257" t="str">
        <f t="shared" si="224"/>
        <v>OK!</v>
      </c>
      <c r="T64" s="257" t="str">
        <f t="shared" si="225"/>
        <v>OK!</v>
      </c>
    </row>
    <row r="65" spans="1:20">
      <c r="A65" s="347" t="e">
        <f>A$11</f>
        <v>#REF!</v>
      </c>
      <c r="B65" s="348"/>
      <c r="C65" s="356">
        <v>10957</v>
      </c>
      <c r="D65" s="354">
        <v>10957</v>
      </c>
      <c r="E65" s="354">
        <v>10957</v>
      </c>
      <c r="F65" s="257" t="str">
        <f>IF(C65&lt;0,"STOPP!","OK!")</f>
        <v>OK!</v>
      </c>
      <c r="G65" s="257" t="str">
        <f t="shared" si="212"/>
        <v>OK!</v>
      </c>
      <c r="H65" s="257" t="str">
        <f t="shared" si="213"/>
        <v>OK!</v>
      </c>
      <c r="I65" s="257" t="str">
        <f t="shared" si="214"/>
        <v>OK!</v>
      </c>
      <c r="J65" s="257" t="str">
        <f t="shared" si="215"/>
        <v>OK!</v>
      </c>
      <c r="K65" s="257" t="str">
        <f t="shared" si="216"/>
        <v>OK!</v>
      </c>
      <c r="L65" s="257" t="str">
        <f t="shared" si="217"/>
        <v>OK!</v>
      </c>
      <c r="M65" s="257" t="str">
        <f t="shared" si="218"/>
        <v>OK!</v>
      </c>
      <c r="N65" s="257" t="str">
        <f t="shared" si="219"/>
        <v>OK!</v>
      </c>
      <c r="O65" s="257" t="str">
        <f t="shared" si="220"/>
        <v>OK!</v>
      </c>
      <c r="P65" s="257" t="str">
        <f t="shared" si="221"/>
        <v>OK!</v>
      </c>
      <c r="Q65" s="257" t="str">
        <f t="shared" si="222"/>
        <v>OK!</v>
      </c>
      <c r="R65" s="257" t="str">
        <f t="shared" si="223"/>
        <v>OK!</v>
      </c>
      <c r="S65" s="257" t="str">
        <f>IF(D65&lt;0,"STOPP!","OK!")</f>
        <v>OK!</v>
      </c>
      <c r="T65" s="257" t="str">
        <f>IF(E65&lt;0,"STOPP!","OK!")</f>
        <v>OK!</v>
      </c>
    </row>
    <row r="66" spans="1:20">
      <c r="A66" s="359" t="e">
        <f>A$12</f>
        <v>#REF!</v>
      </c>
      <c r="B66" s="355"/>
      <c r="C66" s="355" t="e">
        <f>#REF!</f>
        <v>#REF!</v>
      </c>
      <c r="D66" s="355" t="e">
        <f>#REF!</f>
        <v>#REF!</v>
      </c>
      <c r="E66" s="355" t="e">
        <f>#REF!</f>
        <v>#REF!</v>
      </c>
      <c r="F66" s="257" t="e">
        <f>IF(C66&gt;C65,"STOPP!","OK!")</f>
        <v>#REF!</v>
      </c>
      <c r="G66" s="257" t="e">
        <f t="shared" si="212"/>
        <v>#REF!</v>
      </c>
      <c r="H66" s="257" t="e">
        <f t="shared" si="213"/>
        <v>#REF!</v>
      </c>
      <c r="I66" s="257" t="e">
        <f t="shared" si="214"/>
        <v>#REF!</v>
      </c>
      <c r="J66" s="257" t="e">
        <f t="shared" si="215"/>
        <v>#REF!</v>
      </c>
      <c r="K66" s="257" t="e">
        <f t="shared" si="216"/>
        <v>#REF!</v>
      </c>
      <c r="L66" s="257" t="e">
        <f t="shared" si="217"/>
        <v>#REF!</v>
      </c>
      <c r="M66" s="257" t="e">
        <f t="shared" si="218"/>
        <v>#REF!</v>
      </c>
      <c r="N66" s="257" t="e">
        <f t="shared" si="219"/>
        <v>#REF!</v>
      </c>
      <c r="O66" s="257" t="e">
        <f t="shared" si="220"/>
        <v>#REF!</v>
      </c>
      <c r="P66" s="257" t="e">
        <f t="shared" si="221"/>
        <v>#REF!</v>
      </c>
      <c r="Q66" s="257" t="e">
        <f t="shared" si="222"/>
        <v>#REF!</v>
      </c>
      <c r="R66" s="257" t="e">
        <f t="shared" si="223"/>
        <v>#REF!</v>
      </c>
      <c r="S66" s="257" t="e">
        <f>IF(D66&gt;D65,"STOPP!","OK!")</f>
        <v>#REF!</v>
      </c>
      <c r="T66" s="257" t="e">
        <f>IF(E66&gt;E65,"STOPP!","OK!")</f>
        <v>#REF!</v>
      </c>
    </row>
    <row r="67" spans="1:20" ht="18.75">
      <c r="A67" s="454" t="e">
        <f>'(B2) Struktura Organizative'!A15</f>
        <v>#REF!</v>
      </c>
      <c r="B67" s="586" t="e">
        <f>'(B2) Struktura Organizative'!B15</f>
        <v>#REF!</v>
      </c>
      <c r="C67" s="587"/>
      <c r="D67" s="587"/>
      <c r="E67" s="588"/>
      <c r="G67" s="216">
        <f>C71</f>
        <v>21945</v>
      </c>
      <c r="H67" s="216">
        <f t="shared" ref="H67" si="226">D71</f>
        <v>21945</v>
      </c>
      <c r="I67" s="216">
        <f t="shared" ref="I67" si="227">E71</f>
        <v>21945</v>
      </c>
      <c r="J67" s="216">
        <f>C68</f>
        <v>11100</v>
      </c>
      <c r="K67" s="216">
        <f t="shared" ref="K67" si="228">D68</f>
        <v>11100</v>
      </c>
      <c r="L67" s="216">
        <f t="shared" ref="L67" si="229">E68</f>
        <v>11100</v>
      </c>
      <c r="M67" s="216">
        <f>C69</f>
        <v>10845</v>
      </c>
      <c r="N67" s="216">
        <f t="shared" ref="N67" si="230">D69</f>
        <v>10845</v>
      </c>
      <c r="O67" s="216">
        <f t="shared" ref="O67" si="231">E69</f>
        <v>10845</v>
      </c>
      <c r="P67" s="216">
        <f>C70</f>
        <v>0</v>
      </c>
      <c r="Q67" s="216">
        <f t="shared" ref="Q67" si="232">D70</f>
        <v>0</v>
      </c>
      <c r="R67" s="216">
        <f t="shared" ref="R67" si="233">E70</f>
        <v>0</v>
      </c>
    </row>
    <row r="68" spans="1:20">
      <c r="A68" s="190" t="e">
        <f>A$8</f>
        <v>#REF!</v>
      </c>
      <c r="B68" s="190"/>
      <c r="C68" s="355">
        <f>C74</f>
        <v>11100</v>
      </c>
      <c r="D68" s="355">
        <f t="shared" ref="D68:E68" si="234">D74</f>
        <v>11100</v>
      </c>
      <c r="E68" s="355">
        <f t="shared" si="234"/>
        <v>11100</v>
      </c>
      <c r="F68" s="257" t="str">
        <f t="shared" ref="F68:F70" si="235">IF(C68&lt;0,"STOPP!","OK!")</f>
        <v>OK!</v>
      </c>
      <c r="G68" s="257" t="str">
        <f t="shared" ref="G68:G70" si="236">IF(D68&lt;0,"STOPP!","OK!")</f>
        <v>OK!</v>
      </c>
      <c r="H68" s="257" t="str">
        <f t="shared" ref="H68:H70" si="237">IF(E68&lt;0,"STOPP!","OK!")</f>
        <v>OK!</v>
      </c>
      <c r="I68" s="257" t="str">
        <f t="shared" ref="I68:I70" si="238">IF(F68&lt;0,"STOPP!","OK!")</f>
        <v>OK!</v>
      </c>
      <c r="J68" s="257" t="str">
        <f t="shared" ref="J68:J70" si="239">IF(G68&lt;0,"STOPP!","OK!")</f>
        <v>OK!</v>
      </c>
      <c r="K68" s="257" t="str">
        <f t="shared" ref="K68:K70" si="240">IF(H68&lt;0,"STOPP!","OK!")</f>
        <v>OK!</v>
      </c>
      <c r="L68" s="257" t="str">
        <f t="shared" ref="L68:L70" si="241">IF(I68&lt;0,"STOPP!","OK!")</f>
        <v>OK!</v>
      </c>
      <c r="M68" s="257" t="str">
        <f t="shared" ref="M68:M70" si="242">IF(J68&lt;0,"STOPP!","OK!")</f>
        <v>OK!</v>
      </c>
      <c r="N68" s="257" t="str">
        <f t="shared" ref="N68:N70" si="243">IF(K68&lt;0,"STOPP!","OK!")</f>
        <v>OK!</v>
      </c>
      <c r="O68" s="257" t="str">
        <f t="shared" ref="O68:O70" si="244">IF(L68&lt;0,"STOPP!","OK!")</f>
        <v>OK!</v>
      </c>
      <c r="P68" s="257" t="str">
        <f t="shared" ref="P68:P70" si="245">IF(M68&lt;0,"STOPP!","OK!")</f>
        <v>OK!</v>
      </c>
      <c r="Q68" s="257" t="str">
        <f t="shared" ref="Q68:Q70" si="246">IF(N68&lt;0,"STOPP!","OK!")</f>
        <v>OK!</v>
      </c>
      <c r="R68" s="257" t="str">
        <f t="shared" ref="R68:R70" si="247">IF(O68&lt;0,"STOPP!","OK!")</f>
        <v>OK!</v>
      </c>
      <c r="S68" s="257" t="str">
        <f t="shared" ref="S68:S70" si="248">IF(D68&lt;0,"STOPP!","OK!")</f>
        <v>OK!</v>
      </c>
      <c r="T68" s="257" t="str">
        <f t="shared" ref="T68:T70" si="249">IF(E68&lt;0,"STOPP!","OK!")</f>
        <v>OK!</v>
      </c>
    </row>
    <row r="69" spans="1:20">
      <c r="A69" s="190" t="e">
        <f>A$9</f>
        <v>#REF!</v>
      </c>
      <c r="B69" s="190"/>
      <c r="C69" s="355">
        <f>C75</f>
        <v>10845</v>
      </c>
      <c r="D69" s="355">
        <f t="shared" ref="D69:E69" si="250">D75</f>
        <v>10845</v>
      </c>
      <c r="E69" s="355">
        <f t="shared" si="250"/>
        <v>10845</v>
      </c>
      <c r="F69" s="257" t="str">
        <f t="shared" si="235"/>
        <v>OK!</v>
      </c>
      <c r="G69" s="257" t="str">
        <f t="shared" si="236"/>
        <v>OK!</v>
      </c>
      <c r="H69" s="257" t="str">
        <f t="shared" si="237"/>
        <v>OK!</v>
      </c>
      <c r="I69" s="257" t="str">
        <f t="shared" si="238"/>
        <v>OK!</v>
      </c>
      <c r="J69" s="257" t="str">
        <f t="shared" si="239"/>
        <v>OK!</v>
      </c>
      <c r="K69" s="257" t="str">
        <f t="shared" si="240"/>
        <v>OK!</v>
      </c>
      <c r="L69" s="257" t="str">
        <f t="shared" si="241"/>
        <v>OK!</v>
      </c>
      <c r="M69" s="257" t="str">
        <f t="shared" si="242"/>
        <v>OK!</v>
      </c>
      <c r="N69" s="257" t="str">
        <f t="shared" si="243"/>
        <v>OK!</v>
      </c>
      <c r="O69" s="257" t="str">
        <f t="shared" si="244"/>
        <v>OK!</v>
      </c>
      <c r="P69" s="257" t="str">
        <f t="shared" si="245"/>
        <v>OK!</v>
      </c>
      <c r="Q69" s="257" t="str">
        <f t="shared" si="246"/>
        <v>OK!</v>
      </c>
      <c r="R69" s="257" t="str">
        <f t="shared" si="247"/>
        <v>OK!</v>
      </c>
      <c r="S69" s="257" t="str">
        <f t="shared" si="248"/>
        <v>OK!</v>
      </c>
      <c r="T69" s="257" t="str">
        <f t="shared" si="249"/>
        <v>OK!</v>
      </c>
    </row>
    <row r="70" spans="1:20">
      <c r="A70" s="357" t="e">
        <f>A$10</f>
        <v>#REF!</v>
      </c>
      <c r="B70" s="358"/>
      <c r="C70" s="355">
        <f>C71-C68-C69</f>
        <v>0</v>
      </c>
      <c r="D70" s="353">
        <f>D71-D68-D69</f>
        <v>0</v>
      </c>
      <c r="E70" s="353">
        <f>E71-E68-E69</f>
        <v>0</v>
      </c>
      <c r="F70" s="257" t="str">
        <f t="shared" si="235"/>
        <v>OK!</v>
      </c>
      <c r="G70" s="257" t="str">
        <f t="shared" si="236"/>
        <v>OK!</v>
      </c>
      <c r="H70" s="257" t="str">
        <f t="shared" si="237"/>
        <v>OK!</v>
      </c>
      <c r="I70" s="257" t="str">
        <f t="shared" si="238"/>
        <v>OK!</v>
      </c>
      <c r="J70" s="257" t="str">
        <f t="shared" si="239"/>
        <v>OK!</v>
      </c>
      <c r="K70" s="257" t="str">
        <f t="shared" si="240"/>
        <v>OK!</v>
      </c>
      <c r="L70" s="257" t="str">
        <f t="shared" si="241"/>
        <v>OK!</v>
      </c>
      <c r="M70" s="257" t="str">
        <f t="shared" si="242"/>
        <v>OK!</v>
      </c>
      <c r="N70" s="257" t="str">
        <f t="shared" si="243"/>
        <v>OK!</v>
      </c>
      <c r="O70" s="257" t="str">
        <f t="shared" si="244"/>
        <v>OK!</v>
      </c>
      <c r="P70" s="257" t="str">
        <f t="shared" si="245"/>
        <v>OK!</v>
      </c>
      <c r="Q70" s="257" t="str">
        <f t="shared" si="246"/>
        <v>OK!</v>
      </c>
      <c r="R70" s="257" t="str">
        <f t="shared" si="247"/>
        <v>OK!</v>
      </c>
      <c r="S70" s="257" t="str">
        <f t="shared" si="248"/>
        <v>OK!</v>
      </c>
      <c r="T70" s="257" t="str">
        <f t="shared" si="249"/>
        <v>OK!</v>
      </c>
    </row>
    <row r="71" spans="1:20">
      <c r="A71" s="347" t="e">
        <f>A$11</f>
        <v>#REF!</v>
      </c>
      <c r="B71" s="348"/>
      <c r="C71" s="355">
        <f>C77</f>
        <v>21945</v>
      </c>
      <c r="D71" s="355">
        <f t="shared" ref="D71:E71" si="251">D77</f>
        <v>21945</v>
      </c>
      <c r="E71" s="355">
        <f t="shared" si="251"/>
        <v>21945</v>
      </c>
      <c r="F71" s="257" t="str">
        <f>IF(C71&lt;0,"STOPP!","OK!")</f>
        <v>OK!</v>
      </c>
      <c r="G71" s="257" t="str">
        <f t="shared" ref="G71:G72" si="252">IF(D71&lt;0,"STOPP!","OK!")</f>
        <v>OK!</v>
      </c>
      <c r="H71" s="257" t="str">
        <f t="shared" ref="H71:H72" si="253">IF(E71&lt;0,"STOPP!","OK!")</f>
        <v>OK!</v>
      </c>
      <c r="I71" s="257" t="str">
        <f t="shared" ref="I71:I72" si="254">IF(F71&lt;0,"STOPP!","OK!")</f>
        <v>OK!</v>
      </c>
      <c r="J71" s="257" t="str">
        <f t="shared" ref="J71:J72" si="255">IF(G71&lt;0,"STOPP!","OK!")</f>
        <v>OK!</v>
      </c>
      <c r="K71" s="257" t="str">
        <f t="shared" ref="K71:K72" si="256">IF(H71&lt;0,"STOPP!","OK!")</f>
        <v>OK!</v>
      </c>
      <c r="L71" s="257" t="str">
        <f t="shared" ref="L71:L72" si="257">IF(I71&lt;0,"STOPP!","OK!")</f>
        <v>OK!</v>
      </c>
      <c r="M71" s="257" t="str">
        <f t="shared" ref="M71:M72" si="258">IF(J71&lt;0,"STOPP!","OK!")</f>
        <v>OK!</v>
      </c>
      <c r="N71" s="257" t="str">
        <f t="shared" ref="N71:N72" si="259">IF(K71&lt;0,"STOPP!","OK!")</f>
        <v>OK!</v>
      </c>
      <c r="O71" s="257" t="str">
        <f t="shared" ref="O71:O72" si="260">IF(L71&lt;0,"STOPP!","OK!")</f>
        <v>OK!</v>
      </c>
      <c r="P71" s="257" t="str">
        <f t="shared" ref="P71:P72" si="261">IF(M71&lt;0,"STOPP!","OK!")</f>
        <v>OK!</v>
      </c>
      <c r="Q71" s="257" t="str">
        <f t="shared" ref="Q71:Q72" si="262">IF(N71&lt;0,"STOPP!","OK!")</f>
        <v>OK!</v>
      </c>
      <c r="R71" s="257" t="str">
        <f t="shared" ref="R71:R72" si="263">IF(O71&lt;0,"STOPP!","OK!")</f>
        <v>OK!</v>
      </c>
      <c r="S71" s="257" t="str">
        <f>IF(D71&lt;0,"STOPP!","OK!")</f>
        <v>OK!</v>
      </c>
      <c r="T71" s="257" t="str">
        <f>IF(E71&lt;0,"STOPP!","OK!")</f>
        <v>OK!</v>
      </c>
    </row>
    <row r="72" spans="1:20">
      <c r="A72" s="359" t="e">
        <f>A$12</f>
        <v>#REF!</v>
      </c>
      <c r="B72" s="355"/>
      <c r="C72" s="355" t="e">
        <f>#REF!</f>
        <v>#REF!</v>
      </c>
      <c r="D72" s="353" t="e">
        <f>#REF!</f>
        <v>#REF!</v>
      </c>
      <c r="E72" s="353" t="e">
        <f>#REF!</f>
        <v>#REF!</v>
      </c>
      <c r="F72" s="257" t="e">
        <f>IF(C72&gt;C71,"STOPP!","OK!")</f>
        <v>#REF!</v>
      </c>
      <c r="G72" s="257" t="e">
        <f t="shared" si="252"/>
        <v>#REF!</v>
      </c>
      <c r="H72" s="257" t="e">
        <f t="shared" si="253"/>
        <v>#REF!</v>
      </c>
      <c r="I72" s="257" t="e">
        <f t="shared" si="254"/>
        <v>#REF!</v>
      </c>
      <c r="J72" s="257" t="e">
        <f t="shared" si="255"/>
        <v>#REF!</v>
      </c>
      <c r="K72" s="257" t="e">
        <f t="shared" si="256"/>
        <v>#REF!</v>
      </c>
      <c r="L72" s="257" t="e">
        <f t="shared" si="257"/>
        <v>#REF!</v>
      </c>
      <c r="M72" s="257" t="e">
        <f t="shared" si="258"/>
        <v>#REF!</v>
      </c>
      <c r="N72" s="257" t="e">
        <f t="shared" si="259"/>
        <v>#REF!</v>
      </c>
      <c r="O72" s="257" t="e">
        <f t="shared" si="260"/>
        <v>#REF!</v>
      </c>
      <c r="P72" s="257" t="e">
        <f t="shared" si="261"/>
        <v>#REF!</v>
      </c>
      <c r="Q72" s="257" t="e">
        <f t="shared" si="262"/>
        <v>#REF!</v>
      </c>
      <c r="R72" s="257" t="e">
        <f t="shared" si="263"/>
        <v>#REF!</v>
      </c>
      <c r="S72" s="257" t="e">
        <f>IF(D72&gt;D71,"STOPP!","OK!")</f>
        <v>#REF!</v>
      </c>
      <c r="T72" s="257" t="e">
        <f>IF(E72&gt;E71,"STOPP!","OK!")</f>
        <v>#REF!</v>
      </c>
    </row>
    <row r="73" spans="1:20" ht="15.75">
      <c r="A73" s="465" t="e">
        <f>#REF!</f>
        <v>#REF!</v>
      </c>
      <c r="B73" s="583" t="e">
        <f>#REF!</f>
        <v>#REF!</v>
      </c>
      <c r="C73" s="584"/>
      <c r="D73" s="584"/>
      <c r="E73" s="585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</row>
    <row r="74" spans="1:20">
      <c r="A74" s="190" t="e">
        <f>A$8</f>
        <v>#REF!</v>
      </c>
      <c r="B74" s="190"/>
      <c r="C74" s="191">
        <v>11100</v>
      </c>
      <c r="D74" s="191">
        <v>11100</v>
      </c>
      <c r="E74" s="191">
        <v>11100</v>
      </c>
      <c r="F74" s="257" t="str">
        <f t="shared" ref="F74:F76" si="264">IF(C74&lt;0,"STOPP!","OK!")</f>
        <v>OK!</v>
      </c>
      <c r="G74" s="257" t="str">
        <f t="shared" ref="G74:G78" si="265">IF(D74&lt;0,"STOPP!","OK!")</f>
        <v>OK!</v>
      </c>
      <c r="H74" s="257" t="str">
        <f t="shared" ref="H74:H78" si="266">IF(E74&lt;0,"STOPP!","OK!")</f>
        <v>OK!</v>
      </c>
      <c r="I74" s="257" t="str">
        <f t="shared" ref="I74:I78" si="267">IF(F74&lt;0,"STOPP!","OK!")</f>
        <v>OK!</v>
      </c>
      <c r="J74" s="257" t="str">
        <f t="shared" ref="J74:J78" si="268">IF(G74&lt;0,"STOPP!","OK!")</f>
        <v>OK!</v>
      </c>
      <c r="K74" s="257" t="str">
        <f t="shared" ref="K74:K78" si="269">IF(H74&lt;0,"STOPP!","OK!")</f>
        <v>OK!</v>
      </c>
      <c r="L74" s="257" t="str">
        <f t="shared" ref="L74:L78" si="270">IF(I74&lt;0,"STOPP!","OK!")</f>
        <v>OK!</v>
      </c>
      <c r="M74" s="257" t="str">
        <f t="shared" ref="M74:M78" si="271">IF(J74&lt;0,"STOPP!","OK!")</f>
        <v>OK!</v>
      </c>
      <c r="N74" s="257" t="str">
        <f t="shared" ref="N74:N78" si="272">IF(K74&lt;0,"STOPP!","OK!")</f>
        <v>OK!</v>
      </c>
      <c r="O74" s="257" t="str">
        <f t="shared" ref="O74:O78" si="273">IF(L74&lt;0,"STOPP!","OK!")</f>
        <v>OK!</v>
      </c>
      <c r="P74" s="257" t="str">
        <f t="shared" ref="P74:P78" si="274">IF(M74&lt;0,"STOPP!","OK!")</f>
        <v>OK!</v>
      </c>
      <c r="Q74" s="257" t="str">
        <f t="shared" ref="Q74:Q78" si="275">IF(N74&lt;0,"STOPP!","OK!")</f>
        <v>OK!</v>
      </c>
      <c r="R74" s="257" t="str">
        <f t="shared" ref="R74:R78" si="276">IF(O74&lt;0,"STOPP!","OK!")</f>
        <v>OK!</v>
      </c>
      <c r="S74" s="257" t="str">
        <f t="shared" ref="S74:S76" si="277">IF(D74&lt;0,"STOPP!","OK!")</f>
        <v>OK!</v>
      </c>
      <c r="T74" s="257" t="str">
        <f t="shared" ref="T74:T76" si="278">IF(E74&lt;0,"STOPP!","OK!")</f>
        <v>OK!</v>
      </c>
    </row>
    <row r="75" spans="1:20">
      <c r="A75" s="190" t="e">
        <f>A$9</f>
        <v>#REF!</v>
      </c>
      <c r="B75" s="190"/>
      <c r="C75" s="192">
        <v>10845</v>
      </c>
      <c r="D75" s="192">
        <v>10845</v>
      </c>
      <c r="E75" s="192">
        <v>10845</v>
      </c>
      <c r="F75" s="257" t="str">
        <f t="shared" si="264"/>
        <v>OK!</v>
      </c>
      <c r="G75" s="257" t="str">
        <f t="shared" si="265"/>
        <v>OK!</v>
      </c>
      <c r="H75" s="257" t="str">
        <f t="shared" si="266"/>
        <v>OK!</v>
      </c>
      <c r="I75" s="257" t="str">
        <f t="shared" si="267"/>
        <v>OK!</v>
      </c>
      <c r="J75" s="257" t="str">
        <f t="shared" si="268"/>
        <v>OK!</v>
      </c>
      <c r="K75" s="257" t="str">
        <f t="shared" si="269"/>
        <v>OK!</v>
      </c>
      <c r="L75" s="257" t="str">
        <f t="shared" si="270"/>
        <v>OK!</v>
      </c>
      <c r="M75" s="257" t="str">
        <f t="shared" si="271"/>
        <v>OK!</v>
      </c>
      <c r="N75" s="257" t="str">
        <f t="shared" si="272"/>
        <v>OK!</v>
      </c>
      <c r="O75" s="257" t="str">
        <f t="shared" si="273"/>
        <v>OK!</v>
      </c>
      <c r="P75" s="257" t="str">
        <f t="shared" si="274"/>
        <v>OK!</v>
      </c>
      <c r="Q75" s="257" t="str">
        <f t="shared" si="275"/>
        <v>OK!</v>
      </c>
      <c r="R75" s="257" t="str">
        <f t="shared" si="276"/>
        <v>OK!</v>
      </c>
      <c r="S75" s="257" t="str">
        <f t="shared" si="277"/>
        <v>OK!</v>
      </c>
      <c r="T75" s="257" t="str">
        <f t="shared" si="278"/>
        <v>OK!</v>
      </c>
    </row>
    <row r="76" spans="1:20">
      <c r="A76" s="357" t="e">
        <f>A$10</f>
        <v>#REF!</v>
      </c>
      <c r="B76" s="358"/>
      <c r="C76" s="355">
        <f>C77-C74-C75</f>
        <v>0</v>
      </c>
      <c r="D76" s="353">
        <f>D77-D74-D75</f>
        <v>0</v>
      </c>
      <c r="E76" s="353">
        <f>E77-E74-E75</f>
        <v>0</v>
      </c>
      <c r="F76" s="257" t="str">
        <f t="shared" si="264"/>
        <v>OK!</v>
      </c>
      <c r="G76" s="257" t="str">
        <f t="shared" si="265"/>
        <v>OK!</v>
      </c>
      <c r="H76" s="257" t="str">
        <f t="shared" si="266"/>
        <v>OK!</v>
      </c>
      <c r="I76" s="257" t="str">
        <f t="shared" si="267"/>
        <v>OK!</v>
      </c>
      <c r="J76" s="257" t="str">
        <f t="shared" si="268"/>
        <v>OK!</v>
      </c>
      <c r="K76" s="257" t="str">
        <f t="shared" si="269"/>
        <v>OK!</v>
      </c>
      <c r="L76" s="257" t="str">
        <f t="shared" si="270"/>
        <v>OK!</v>
      </c>
      <c r="M76" s="257" t="str">
        <f t="shared" si="271"/>
        <v>OK!</v>
      </c>
      <c r="N76" s="257" t="str">
        <f t="shared" si="272"/>
        <v>OK!</v>
      </c>
      <c r="O76" s="257" t="str">
        <f t="shared" si="273"/>
        <v>OK!</v>
      </c>
      <c r="P76" s="257" t="str">
        <f t="shared" si="274"/>
        <v>OK!</v>
      </c>
      <c r="Q76" s="257" t="str">
        <f t="shared" si="275"/>
        <v>OK!</v>
      </c>
      <c r="R76" s="257" t="str">
        <f t="shared" si="276"/>
        <v>OK!</v>
      </c>
      <c r="S76" s="257" t="str">
        <f t="shared" si="277"/>
        <v>OK!</v>
      </c>
      <c r="T76" s="257" t="str">
        <f t="shared" si="278"/>
        <v>OK!</v>
      </c>
    </row>
    <row r="77" spans="1:20">
      <c r="A77" s="347" t="e">
        <f>A$11</f>
        <v>#REF!</v>
      </c>
      <c r="B77" s="348"/>
      <c r="C77" s="356">
        <v>21945</v>
      </c>
      <c r="D77" s="356">
        <v>21945</v>
      </c>
      <c r="E77" s="356">
        <v>21945</v>
      </c>
      <c r="F77" s="257" t="str">
        <f>IF(C77&lt;0,"STOPP!","OK!")</f>
        <v>OK!</v>
      </c>
      <c r="G77" s="257" t="str">
        <f t="shared" si="265"/>
        <v>OK!</v>
      </c>
      <c r="H77" s="257" t="str">
        <f t="shared" si="266"/>
        <v>OK!</v>
      </c>
      <c r="I77" s="257" t="str">
        <f t="shared" si="267"/>
        <v>OK!</v>
      </c>
      <c r="J77" s="257" t="str">
        <f t="shared" si="268"/>
        <v>OK!</v>
      </c>
      <c r="K77" s="257" t="str">
        <f t="shared" si="269"/>
        <v>OK!</v>
      </c>
      <c r="L77" s="257" t="str">
        <f t="shared" si="270"/>
        <v>OK!</v>
      </c>
      <c r="M77" s="257" t="str">
        <f t="shared" si="271"/>
        <v>OK!</v>
      </c>
      <c r="N77" s="257" t="str">
        <f t="shared" si="272"/>
        <v>OK!</v>
      </c>
      <c r="O77" s="257" t="str">
        <f t="shared" si="273"/>
        <v>OK!</v>
      </c>
      <c r="P77" s="257" t="str">
        <f t="shared" si="274"/>
        <v>OK!</v>
      </c>
      <c r="Q77" s="257" t="str">
        <f t="shared" si="275"/>
        <v>OK!</v>
      </c>
      <c r="R77" s="257" t="str">
        <f t="shared" si="276"/>
        <v>OK!</v>
      </c>
      <c r="S77" s="257" t="str">
        <f>IF(D77&lt;0,"STOPP!","OK!")</f>
        <v>OK!</v>
      </c>
      <c r="T77" s="257" t="str">
        <f>IF(E77&lt;0,"STOPP!","OK!")</f>
        <v>OK!</v>
      </c>
    </row>
    <row r="78" spans="1:20">
      <c r="A78" s="359" t="e">
        <f>A$12</f>
        <v>#REF!</v>
      </c>
      <c r="B78" s="355"/>
      <c r="C78" s="355" t="e">
        <f>#REF!</f>
        <v>#REF!</v>
      </c>
      <c r="D78" s="355" t="e">
        <f>#REF!</f>
        <v>#REF!</v>
      </c>
      <c r="E78" s="355" t="e">
        <f>#REF!</f>
        <v>#REF!</v>
      </c>
      <c r="F78" s="257" t="e">
        <f>IF(C78&gt;C77,"STOPP!","OK!")</f>
        <v>#REF!</v>
      </c>
      <c r="G78" s="257" t="e">
        <f t="shared" si="265"/>
        <v>#REF!</v>
      </c>
      <c r="H78" s="257" t="e">
        <f t="shared" si="266"/>
        <v>#REF!</v>
      </c>
      <c r="I78" s="257" t="e">
        <f t="shared" si="267"/>
        <v>#REF!</v>
      </c>
      <c r="J78" s="257" t="e">
        <f t="shared" si="268"/>
        <v>#REF!</v>
      </c>
      <c r="K78" s="257" t="e">
        <f t="shared" si="269"/>
        <v>#REF!</v>
      </c>
      <c r="L78" s="257" t="e">
        <f t="shared" si="270"/>
        <v>#REF!</v>
      </c>
      <c r="M78" s="257" t="e">
        <f t="shared" si="271"/>
        <v>#REF!</v>
      </c>
      <c r="N78" s="257" t="e">
        <f t="shared" si="272"/>
        <v>#REF!</v>
      </c>
      <c r="O78" s="257" t="e">
        <f t="shared" si="273"/>
        <v>#REF!</v>
      </c>
      <c r="P78" s="257" t="e">
        <f t="shared" si="274"/>
        <v>#REF!</v>
      </c>
      <c r="Q78" s="257" t="e">
        <f t="shared" si="275"/>
        <v>#REF!</v>
      </c>
      <c r="R78" s="257" t="e">
        <f t="shared" si="276"/>
        <v>#REF!</v>
      </c>
      <c r="S78" s="257" t="e">
        <f>IF(D78&gt;D77,"STOPP!","OK!")</f>
        <v>#REF!</v>
      </c>
      <c r="T78" s="257" t="e">
        <f>IF(E78&gt;E77,"STOPP!","OK!")</f>
        <v>#REF!</v>
      </c>
    </row>
    <row r="79" spans="1:20" ht="18.75">
      <c r="A79" s="454" t="e">
        <f>'(B2) Struktura Organizative'!A17</f>
        <v>#REF!</v>
      </c>
      <c r="B79" s="586" t="e">
        <f>'(B2) Struktura Organizative'!B17</f>
        <v>#REF!</v>
      </c>
      <c r="C79" s="587"/>
      <c r="D79" s="587"/>
      <c r="E79" s="588"/>
      <c r="G79" s="216">
        <f>C83</f>
        <v>0</v>
      </c>
      <c r="H79" s="216">
        <f t="shared" ref="H79" si="279">D83</f>
        <v>0</v>
      </c>
      <c r="I79" s="216">
        <f t="shared" ref="I79" si="280">E83</f>
        <v>0</v>
      </c>
      <c r="J79" s="216">
        <f>C80</f>
        <v>0</v>
      </c>
      <c r="K79" s="216">
        <f t="shared" ref="K79" si="281">D80</f>
        <v>0</v>
      </c>
      <c r="L79" s="216">
        <f t="shared" ref="L79" si="282">E80</f>
        <v>0</v>
      </c>
      <c r="M79" s="216">
        <f>C81</f>
        <v>0</v>
      </c>
      <c r="N79" s="216">
        <f t="shared" ref="N79" si="283">D81</f>
        <v>0</v>
      </c>
      <c r="O79" s="216">
        <f t="shared" ref="O79" si="284">E81</f>
        <v>0</v>
      </c>
      <c r="P79" s="216">
        <f>C82</f>
        <v>0</v>
      </c>
      <c r="Q79" s="216">
        <f t="shared" ref="Q79" si="285">D82</f>
        <v>0</v>
      </c>
      <c r="R79" s="216">
        <f t="shared" ref="R79" si="286">E82</f>
        <v>0</v>
      </c>
    </row>
    <row r="80" spans="1:20">
      <c r="A80" s="190" t="e">
        <f>A$8</f>
        <v>#REF!</v>
      </c>
      <c r="B80" s="190"/>
      <c r="C80" s="355">
        <f>C86</f>
        <v>0</v>
      </c>
      <c r="D80" s="355">
        <f t="shared" ref="D80:E80" si="287">D86</f>
        <v>0</v>
      </c>
      <c r="E80" s="355">
        <f t="shared" si="287"/>
        <v>0</v>
      </c>
      <c r="F80" s="257" t="str">
        <f t="shared" ref="F80:F82" si="288">IF(C80&lt;0,"STOPP!","OK!")</f>
        <v>OK!</v>
      </c>
      <c r="G80" s="257" t="str">
        <f t="shared" ref="G80:G82" si="289">IF(D80&lt;0,"STOPP!","OK!")</f>
        <v>OK!</v>
      </c>
      <c r="H80" s="257" t="str">
        <f t="shared" ref="H80:H82" si="290">IF(E80&lt;0,"STOPP!","OK!")</f>
        <v>OK!</v>
      </c>
      <c r="I80" s="257" t="str">
        <f t="shared" ref="I80:I82" si="291">IF(F80&lt;0,"STOPP!","OK!")</f>
        <v>OK!</v>
      </c>
      <c r="J80" s="257" t="str">
        <f t="shared" ref="J80:J82" si="292">IF(G80&lt;0,"STOPP!","OK!")</f>
        <v>OK!</v>
      </c>
      <c r="K80" s="257" t="str">
        <f t="shared" ref="K80:K82" si="293">IF(H80&lt;0,"STOPP!","OK!")</f>
        <v>OK!</v>
      </c>
      <c r="L80" s="257" t="str">
        <f t="shared" ref="L80:L82" si="294">IF(I80&lt;0,"STOPP!","OK!")</f>
        <v>OK!</v>
      </c>
      <c r="M80" s="257" t="str">
        <f t="shared" ref="M80:M82" si="295">IF(J80&lt;0,"STOPP!","OK!")</f>
        <v>OK!</v>
      </c>
      <c r="N80" s="257" t="str">
        <f t="shared" ref="N80:N82" si="296">IF(K80&lt;0,"STOPP!","OK!")</f>
        <v>OK!</v>
      </c>
      <c r="O80" s="257" t="str">
        <f t="shared" ref="O80:O82" si="297">IF(L80&lt;0,"STOPP!","OK!")</f>
        <v>OK!</v>
      </c>
      <c r="P80" s="257" t="str">
        <f t="shared" ref="P80:P82" si="298">IF(M80&lt;0,"STOPP!","OK!")</f>
        <v>OK!</v>
      </c>
      <c r="Q80" s="257" t="str">
        <f t="shared" ref="Q80:Q82" si="299">IF(N80&lt;0,"STOPP!","OK!")</f>
        <v>OK!</v>
      </c>
      <c r="R80" s="257" t="str">
        <f t="shared" ref="R80:R82" si="300">IF(O80&lt;0,"STOPP!","OK!")</f>
        <v>OK!</v>
      </c>
      <c r="S80" s="257" t="str">
        <f t="shared" ref="S80:S82" si="301">IF(D80&lt;0,"STOPP!","OK!")</f>
        <v>OK!</v>
      </c>
      <c r="T80" s="257" t="str">
        <f t="shared" ref="T80:T82" si="302">IF(E80&lt;0,"STOPP!","OK!")</f>
        <v>OK!</v>
      </c>
    </row>
    <row r="81" spans="1:20">
      <c r="A81" s="190" t="e">
        <f>A$9</f>
        <v>#REF!</v>
      </c>
      <c r="B81" s="190"/>
      <c r="C81" s="355">
        <f>C87</f>
        <v>0</v>
      </c>
      <c r="D81" s="355">
        <f t="shared" ref="D81:E81" si="303">D87</f>
        <v>0</v>
      </c>
      <c r="E81" s="355">
        <f t="shared" si="303"/>
        <v>0</v>
      </c>
      <c r="F81" s="257" t="str">
        <f t="shared" si="288"/>
        <v>OK!</v>
      </c>
      <c r="G81" s="257" t="str">
        <f t="shared" si="289"/>
        <v>OK!</v>
      </c>
      <c r="H81" s="257" t="str">
        <f t="shared" si="290"/>
        <v>OK!</v>
      </c>
      <c r="I81" s="257" t="str">
        <f t="shared" si="291"/>
        <v>OK!</v>
      </c>
      <c r="J81" s="257" t="str">
        <f t="shared" si="292"/>
        <v>OK!</v>
      </c>
      <c r="K81" s="257" t="str">
        <f t="shared" si="293"/>
        <v>OK!</v>
      </c>
      <c r="L81" s="257" t="str">
        <f t="shared" si="294"/>
        <v>OK!</v>
      </c>
      <c r="M81" s="257" t="str">
        <f t="shared" si="295"/>
        <v>OK!</v>
      </c>
      <c r="N81" s="257" t="str">
        <f t="shared" si="296"/>
        <v>OK!</v>
      </c>
      <c r="O81" s="257" t="str">
        <f t="shared" si="297"/>
        <v>OK!</v>
      </c>
      <c r="P81" s="257" t="str">
        <f t="shared" si="298"/>
        <v>OK!</v>
      </c>
      <c r="Q81" s="257" t="str">
        <f t="shared" si="299"/>
        <v>OK!</v>
      </c>
      <c r="R81" s="257" t="str">
        <f t="shared" si="300"/>
        <v>OK!</v>
      </c>
      <c r="S81" s="257" t="str">
        <f t="shared" si="301"/>
        <v>OK!</v>
      </c>
      <c r="T81" s="257" t="str">
        <f t="shared" si="302"/>
        <v>OK!</v>
      </c>
    </row>
    <row r="82" spans="1:20">
      <c r="A82" s="357" t="e">
        <f>A$10</f>
        <v>#REF!</v>
      </c>
      <c r="B82" s="358"/>
      <c r="C82" s="355">
        <f>C83-C80-C81</f>
        <v>0</v>
      </c>
      <c r="D82" s="353">
        <f>D83-D80-D81</f>
        <v>0</v>
      </c>
      <c r="E82" s="353">
        <f>E83-E80-E81</f>
        <v>0</v>
      </c>
      <c r="F82" s="257" t="str">
        <f t="shared" si="288"/>
        <v>OK!</v>
      </c>
      <c r="G82" s="257" t="str">
        <f t="shared" si="289"/>
        <v>OK!</v>
      </c>
      <c r="H82" s="257" t="str">
        <f t="shared" si="290"/>
        <v>OK!</v>
      </c>
      <c r="I82" s="257" t="str">
        <f t="shared" si="291"/>
        <v>OK!</v>
      </c>
      <c r="J82" s="257" t="str">
        <f t="shared" si="292"/>
        <v>OK!</v>
      </c>
      <c r="K82" s="257" t="str">
        <f t="shared" si="293"/>
        <v>OK!</v>
      </c>
      <c r="L82" s="257" t="str">
        <f t="shared" si="294"/>
        <v>OK!</v>
      </c>
      <c r="M82" s="257" t="str">
        <f t="shared" si="295"/>
        <v>OK!</v>
      </c>
      <c r="N82" s="257" t="str">
        <f t="shared" si="296"/>
        <v>OK!</v>
      </c>
      <c r="O82" s="257" t="str">
        <f t="shared" si="297"/>
        <v>OK!</v>
      </c>
      <c r="P82" s="257" t="str">
        <f t="shared" si="298"/>
        <v>OK!</v>
      </c>
      <c r="Q82" s="257" t="str">
        <f t="shared" si="299"/>
        <v>OK!</v>
      </c>
      <c r="R82" s="257" t="str">
        <f t="shared" si="300"/>
        <v>OK!</v>
      </c>
      <c r="S82" s="257" t="str">
        <f t="shared" si="301"/>
        <v>OK!</v>
      </c>
      <c r="T82" s="257" t="str">
        <f t="shared" si="302"/>
        <v>OK!</v>
      </c>
    </row>
    <row r="83" spans="1:20">
      <c r="A83" s="347" t="e">
        <f>A$11</f>
        <v>#REF!</v>
      </c>
      <c r="B83" s="348"/>
      <c r="C83" s="355">
        <f>C89</f>
        <v>0</v>
      </c>
      <c r="D83" s="355">
        <f t="shared" ref="D83:E83" si="304">D89</f>
        <v>0</v>
      </c>
      <c r="E83" s="355">
        <f t="shared" si="304"/>
        <v>0</v>
      </c>
      <c r="F83" s="257" t="str">
        <f>IF(C83&lt;0,"STOPP!","OK!")</f>
        <v>OK!</v>
      </c>
      <c r="G83" s="257" t="str">
        <f t="shared" ref="G83:G84" si="305">IF(D83&lt;0,"STOPP!","OK!")</f>
        <v>OK!</v>
      </c>
      <c r="H83" s="257" t="str">
        <f t="shared" ref="H83:H84" si="306">IF(E83&lt;0,"STOPP!","OK!")</f>
        <v>OK!</v>
      </c>
      <c r="I83" s="257" t="str">
        <f t="shared" ref="I83:I84" si="307">IF(F83&lt;0,"STOPP!","OK!")</f>
        <v>OK!</v>
      </c>
      <c r="J83" s="257" t="str">
        <f t="shared" ref="J83:J84" si="308">IF(G83&lt;0,"STOPP!","OK!")</f>
        <v>OK!</v>
      </c>
      <c r="K83" s="257" t="str">
        <f t="shared" ref="K83:K84" si="309">IF(H83&lt;0,"STOPP!","OK!")</f>
        <v>OK!</v>
      </c>
      <c r="L83" s="257" t="str">
        <f t="shared" ref="L83:L84" si="310">IF(I83&lt;0,"STOPP!","OK!")</f>
        <v>OK!</v>
      </c>
      <c r="M83" s="257" t="str">
        <f t="shared" ref="M83:M84" si="311">IF(J83&lt;0,"STOPP!","OK!")</f>
        <v>OK!</v>
      </c>
      <c r="N83" s="257" t="str">
        <f t="shared" ref="N83:N84" si="312">IF(K83&lt;0,"STOPP!","OK!")</f>
        <v>OK!</v>
      </c>
      <c r="O83" s="257" t="str">
        <f t="shared" ref="O83:O84" si="313">IF(L83&lt;0,"STOPP!","OK!")</f>
        <v>OK!</v>
      </c>
      <c r="P83" s="257" t="str">
        <f t="shared" ref="P83:P84" si="314">IF(M83&lt;0,"STOPP!","OK!")</f>
        <v>OK!</v>
      </c>
      <c r="Q83" s="257" t="str">
        <f t="shared" ref="Q83:Q84" si="315">IF(N83&lt;0,"STOPP!","OK!")</f>
        <v>OK!</v>
      </c>
      <c r="R83" s="257" t="str">
        <f t="shared" ref="R83:R84" si="316">IF(O83&lt;0,"STOPP!","OK!")</f>
        <v>OK!</v>
      </c>
      <c r="S83" s="257" t="str">
        <f>IF(D83&lt;0,"STOPP!","OK!")</f>
        <v>OK!</v>
      </c>
      <c r="T83" s="257" t="str">
        <f>IF(E83&lt;0,"STOPP!","OK!")</f>
        <v>OK!</v>
      </c>
    </row>
    <row r="84" spans="1:20">
      <c r="A84" s="359" t="e">
        <f>A$12</f>
        <v>#REF!</v>
      </c>
      <c r="B84" s="355"/>
      <c r="C84" s="355" t="e">
        <f>#REF!</f>
        <v>#REF!</v>
      </c>
      <c r="D84" s="353" t="e">
        <f>#REF!</f>
        <v>#REF!</v>
      </c>
      <c r="E84" s="353" t="e">
        <f>#REF!</f>
        <v>#REF!</v>
      </c>
      <c r="F84" s="257" t="e">
        <f>IF(C84&gt;C83,"STOPP!","OK!")</f>
        <v>#REF!</v>
      </c>
      <c r="G84" s="257" t="e">
        <f t="shared" si="305"/>
        <v>#REF!</v>
      </c>
      <c r="H84" s="257" t="e">
        <f t="shared" si="306"/>
        <v>#REF!</v>
      </c>
      <c r="I84" s="257" t="e">
        <f t="shared" si="307"/>
        <v>#REF!</v>
      </c>
      <c r="J84" s="257" t="e">
        <f t="shared" si="308"/>
        <v>#REF!</v>
      </c>
      <c r="K84" s="257" t="e">
        <f t="shared" si="309"/>
        <v>#REF!</v>
      </c>
      <c r="L84" s="257" t="e">
        <f t="shared" si="310"/>
        <v>#REF!</v>
      </c>
      <c r="M84" s="257" t="e">
        <f t="shared" si="311"/>
        <v>#REF!</v>
      </c>
      <c r="N84" s="257" t="e">
        <f t="shared" si="312"/>
        <v>#REF!</v>
      </c>
      <c r="O84" s="257" t="e">
        <f t="shared" si="313"/>
        <v>#REF!</v>
      </c>
      <c r="P84" s="257" t="e">
        <f t="shared" si="314"/>
        <v>#REF!</v>
      </c>
      <c r="Q84" s="257" t="e">
        <f t="shared" si="315"/>
        <v>#REF!</v>
      </c>
      <c r="R84" s="257" t="e">
        <f t="shared" si="316"/>
        <v>#REF!</v>
      </c>
      <c r="S84" s="257" t="e">
        <f>IF(D84&gt;D83,"STOPP!","OK!")</f>
        <v>#REF!</v>
      </c>
      <c r="T84" s="257" t="e">
        <f>IF(E84&gt;E83,"STOPP!","OK!")</f>
        <v>#REF!</v>
      </c>
    </row>
    <row r="85" spans="1:20" ht="15.75">
      <c r="A85" s="465" t="e">
        <f>#REF!</f>
        <v>#REF!</v>
      </c>
      <c r="B85" s="590" t="e">
        <f>#REF!</f>
        <v>#REF!</v>
      </c>
      <c r="C85" s="591"/>
      <c r="D85" s="591"/>
      <c r="E85" s="592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</row>
    <row r="86" spans="1:20">
      <c r="A86" s="190" t="e">
        <f>A$8</f>
        <v>#REF!</v>
      </c>
      <c r="B86" s="190"/>
      <c r="C86" s="191"/>
      <c r="D86" s="191"/>
      <c r="E86" s="191"/>
      <c r="F86" s="257" t="str">
        <f t="shared" ref="F86:F88" si="317">IF(C86&lt;0,"STOPP!","OK!")</f>
        <v>OK!</v>
      </c>
      <c r="G86" s="257" t="str">
        <f t="shared" ref="G86:G90" si="318">IF(D86&lt;0,"STOPP!","OK!")</f>
        <v>OK!</v>
      </c>
      <c r="H86" s="257" t="str">
        <f t="shared" ref="H86:H90" si="319">IF(E86&lt;0,"STOPP!","OK!")</f>
        <v>OK!</v>
      </c>
      <c r="I86" s="257" t="str">
        <f t="shared" ref="I86:I90" si="320">IF(F86&lt;0,"STOPP!","OK!")</f>
        <v>OK!</v>
      </c>
      <c r="J86" s="257" t="str">
        <f t="shared" ref="J86:J90" si="321">IF(G86&lt;0,"STOPP!","OK!")</f>
        <v>OK!</v>
      </c>
      <c r="K86" s="257" t="str">
        <f t="shared" ref="K86:K90" si="322">IF(H86&lt;0,"STOPP!","OK!")</f>
        <v>OK!</v>
      </c>
      <c r="L86" s="257" t="str">
        <f t="shared" ref="L86:L90" si="323">IF(I86&lt;0,"STOPP!","OK!")</f>
        <v>OK!</v>
      </c>
      <c r="M86" s="257" t="str">
        <f t="shared" ref="M86:M90" si="324">IF(J86&lt;0,"STOPP!","OK!")</f>
        <v>OK!</v>
      </c>
      <c r="N86" s="257" t="str">
        <f t="shared" ref="N86:N90" si="325">IF(K86&lt;0,"STOPP!","OK!")</f>
        <v>OK!</v>
      </c>
      <c r="O86" s="257" t="str">
        <f t="shared" ref="O86:O90" si="326">IF(L86&lt;0,"STOPP!","OK!")</f>
        <v>OK!</v>
      </c>
      <c r="P86" s="257" t="str">
        <f t="shared" ref="P86:P90" si="327">IF(M86&lt;0,"STOPP!","OK!")</f>
        <v>OK!</v>
      </c>
      <c r="Q86" s="257" t="str">
        <f t="shared" ref="Q86:Q90" si="328">IF(N86&lt;0,"STOPP!","OK!")</f>
        <v>OK!</v>
      </c>
      <c r="R86" s="257" t="str">
        <f t="shared" ref="R86:R90" si="329">IF(O86&lt;0,"STOPP!","OK!")</f>
        <v>OK!</v>
      </c>
      <c r="S86" s="257" t="str">
        <f t="shared" ref="S86:S88" si="330">IF(D86&lt;0,"STOPP!","OK!")</f>
        <v>OK!</v>
      </c>
      <c r="T86" s="257" t="str">
        <f t="shared" ref="T86:T88" si="331">IF(E86&lt;0,"STOPP!","OK!")</f>
        <v>OK!</v>
      </c>
    </row>
    <row r="87" spans="1:20">
      <c r="A87" s="190" t="e">
        <f>A$9</f>
        <v>#REF!</v>
      </c>
      <c r="B87" s="190"/>
      <c r="C87" s="192"/>
      <c r="D87" s="192"/>
      <c r="E87" s="192"/>
      <c r="F87" s="257" t="str">
        <f t="shared" si="317"/>
        <v>OK!</v>
      </c>
      <c r="G87" s="257" t="str">
        <f t="shared" si="318"/>
        <v>OK!</v>
      </c>
      <c r="H87" s="257" t="str">
        <f t="shared" si="319"/>
        <v>OK!</v>
      </c>
      <c r="I87" s="257" t="str">
        <f t="shared" si="320"/>
        <v>OK!</v>
      </c>
      <c r="J87" s="257" t="str">
        <f t="shared" si="321"/>
        <v>OK!</v>
      </c>
      <c r="K87" s="257" t="str">
        <f t="shared" si="322"/>
        <v>OK!</v>
      </c>
      <c r="L87" s="257" t="str">
        <f t="shared" si="323"/>
        <v>OK!</v>
      </c>
      <c r="M87" s="257" t="str">
        <f t="shared" si="324"/>
        <v>OK!</v>
      </c>
      <c r="N87" s="257" t="str">
        <f t="shared" si="325"/>
        <v>OK!</v>
      </c>
      <c r="O87" s="257" t="str">
        <f t="shared" si="326"/>
        <v>OK!</v>
      </c>
      <c r="P87" s="257" t="str">
        <f t="shared" si="327"/>
        <v>OK!</v>
      </c>
      <c r="Q87" s="257" t="str">
        <f t="shared" si="328"/>
        <v>OK!</v>
      </c>
      <c r="R87" s="257" t="str">
        <f t="shared" si="329"/>
        <v>OK!</v>
      </c>
      <c r="S87" s="257" t="str">
        <f t="shared" si="330"/>
        <v>OK!</v>
      </c>
      <c r="T87" s="257" t="str">
        <f t="shared" si="331"/>
        <v>OK!</v>
      </c>
    </row>
    <row r="88" spans="1:20">
      <c r="A88" s="357" t="e">
        <f>A$10</f>
        <v>#REF!</v>
      </c>
      <c r="B88" s="358"/>
      <c r="C88" s="355">
        <f>C89-C86-C87</f>
        <v>0</v>
      </c>
      <c r="D88" s="353">
        <f>D89-D86-D87</f>
        <v>0</v>
      </c>
      <c r="E88" s="353">
        <f>E89-E86-E87</f>
        <v>0</v>
      </c>
      <c r="F88" s="257" t="str">
        <f t="shared" si="317"/>
        <v>OK!</v>
      </c>
      <c r="G88" s="257" t="str">
        <f t="shared" si="318"/>
        <v>OK!</v>
      </c>
      <c r="H88" s="257" t="str">
        <f t="shared" si="319"/>
        <v>OK!</v>
      </c>
      <c r="I88" s="257" t="str">
        <f t="shared" si="320"/>
        <v>OK!</v>
      </c>
      <c r="J88" s="257" t="str">
        <f t="shared" si="321"/>
        <v>OK!</v>
      </c>
      <c r="K88" s="257" t="str">
        <f t="shared" si="322"/>
        <v>OK!</v>
      </c>
      <c r="L88" s="257" t="str">
        <f t="shared" si="323"/>
        <v>OK!</v>
      </c>
      <c r="M88" s="257" t="str">
        <f t="shared" si="324"/>
        <v>OK!</v>
      </c>
      <c r="N88" s="257" t="str">
        <f t="shared" si="325"/>
        <v>OK!</v>
      </c>
      <c r="O88" s="257" t="str">
        <f t="shared" si="326"/>
        <v>OK!</v>
      </c>
      <c r="P88" s="257" t="str">
        <f t="shared" si="327"/>
        <v>OK!</v>
      </c>
      <c r="Q88" s="257" t="str">
        <f t="shared" si="328"/>
        <v>OK!</v>
      </c>
      <c r="R88" s="257" t="str">
        <f t="shared" si="329"/>
        <v>OK!</v>
      </c>
      <c r="S88" s="257" t="str">
        <f t="shared" si="330"/>
        <v>OK!</v>
      </c>
      <c r="T88" s="257" t="str">
        <f t="shared" si="331"/>
        <v>OK!</v>
      </c>
    </row>
    <row r="89" spans="1:20">
      <c r="A89" s="347" t="e">
        <f>A$11</f>
        <v>#REF!</v>
      </c>
      <c r="B89" s="348"/>
      <c r="C89" s="356"/>
      <c r="D89" s="354"/>
      <c r="E89" s="354"/>
      <c r="F89" s="257" t="str">
        <f>IF(C89&lt;0,"STOPP!","OK!")</f>
        <v>OK!</v>
      </c>
      <c r="G89" s="257" t="str">
        <f t="shared" si="318"/>
        <v>OK!</v>
      </c>
      <c r="H89" s="257" t="str">
        <f t="shared" si="319"/>
        <v>OK!</v>
      </c>
      <c r="I89" s="257" t="str">
        <f t="shared" si="320"/>
        <v>OK!</v>
      </c>
      <c r="J89" s="257" t="str">
        <f t="shared" si="321"/>
        <v>OK!</v>
      </c>
      <c r="K89" s="257" t="str">
        <f t="shared" si="322"/>
        <v>OK!</v>
      </c>
      <c r="L89" s="257" t="str">
        <f t="shared" si="323"/>
        <v>OK!</v>
      </c>
      <c r="M89" s="257" t="str">
        <f t="shared" si="324"/>
        <v>OK!</v>
      </c>
      <c r="N89" s="257" t="str">
        <f t="shared" si="325"/>
        <v>OK!</v>
      </c>
      <c r="O89" s="257" t="str">
        <f t="shared" si="326"/>
        <v>OK!</v>
      </c>
      <c r="P89" s="257" t="str">
        <f t="shared" si="327"/>
        <v>OK!</v>
      </c>
      <c r="Q89" s="257" t="str">
        <f t="shared" si="328"/>
        <v>OK!</v>
      </c>
      <c r="R89" s="257" t="str">
        <f t="shared" si="329"/>
        <v>OK!</v>
      </c>
      <c r="S89" s="257" t="str">
        <f>IF(D89&lt;0,"STOPP!","OK!")</f>
        <v>OK!</v>
      </c>
      <c r="T89" s="257" t="str">
        <f>IF(E89&lt;0,"STOPP!","OK!")</f>
        <v>OK!</v>
      </c>
    </row>
    <row r="90" spans="1:20">
      <c r="A90" s="359" t="e">
        <f>A$12</f>
        <v>#REF!</v>
      </c>
      <c r="B90" s="355"/>
      <c r="C90" s="355" t="e">
        <f>#REF!</f>
        <v>#REF!</v>
      </c>
      <c r="D90" s="355" t="e">
        <f>#REF!</f>
        <v>#REF!</v>
      </c>
      <c r="E90" s="355" t="e">
        <f>#REF!</f>
        <v>#REF!</v>
      </c>
      <c r="F90" s="257" t="e">
        <f>IF(C90&gt;C89,"STOPP!","OK!")</f>
        <v>#REF!</v>
      </c>
      <c r="G90" s="257" t="e">
        <f t="shared" si="318"/>
        <v>#REF!</v>
      </c>
      <c r="H90" s="257" t="e">
        <f t="shared" si="319"/>
        <v>#REF!</v>
      </c>
      <c r="I90" s="257" t="e">
        <f t="shared" si="320"/>
        <v>#REF!</v>
      </c>
      <c r="J90" s="257" t="e">
        <f t="shared" si="321"/>
        <v>#REF!</v>
      </c>
      <c r="K90" s="257" t="e">
        <f t="shared" si="322"/>
        <v>#REF!</v>
      </c>
      <c r="L90" s="257" t="e">
        <f t="shared" si="323"/>
        <v>#REF!</v>
      </c>
      <c r="M90" s="257" t="e">
        <f t="shared" si="324"/>
        <v>#REF!</v>
      </c>
      <c r="N90" s="257" t="e">
        <f t="shared" si="325"/>
        <v>#REF!</v>
      </c>
      <c r="O90" s="257" t="e">
        <f t="shared" si="326"/>
        <v>#REF!</v>
      </c>
      <c r="P90" s="257" t="e">
        <f t="shared" si="327"/>
        <v>#REF!</v>
      </c>
      <c r="Q90" s="257" t="e">
        <f t="shared" si="328"/>
        <v>#REF!</v>
      </c>
      <c r="R90" s="257" t="e">
        <f t="shared" si="329"/>
        <v>#REF!</v>
      </c>
      <c r="S90" s="257" t="e">
        <f>IF(D90&gt;D89,"STOPP!","OK!")</f>
        <v>#REF!</v>
      </c>
      <c r="T90" s="257" t="e">
        <f>IF(E90&gt;E89,"STOPP!","OK!")</f>
        <v>#REF!</v>
      </c>
    </row>
    <row r="91" spans="1:20" ht="18.75">
      <c r="A91" s="454" t="e">
        <f>'(B2) Struktura Organizative'!A19</f>
        <v>#REF!</v>
      </c>
      <c r="B91" s="586" t="e">
        <f>'(B2) Struktura Organizative'!B19</f>
        <v>#REF!</v>
      </c>
      <c r="C91" s="587"/>
      <c r="D91" s="587"/>
      <c r="E91" s="588"/>
      <c r="G91" s="216">
        <f>C95</f>
        <v>0</v>
      </c>
      <c r="H91" s="216">
        <f t="shared" ref="H91" si="332">D95</f>
        <v>0</v>
      </c>
      <c r="I91" s="216">
        <f t="shared" ref="I91" si="333">E95</f>
        <v>0</v>
      </c>
      <c r="J91" s="216">
        <f>C92</f>
        <v>0</v>
      </c>
      <c r="K91" s="216">
        <f t="shared" ref="K91" si="334">D92</f>
        <v>0</v>
      </c>
      <c r="L91" s="216">
        <f t="shared" ref="L91" si="335">E92</f>
        <v>0</v>
      </c>
      <c r="M91" s="216">
        <f>C93</f>
        <v>0</v>
      </c>
      <c r="N91" s="216">
        <f t="shared" ref="N91" si="336">D93</f>
        <v>0</v>
      </c>
      <c r="O91" s="216">
        <f t="shared" ref="O91" si="337">E93</f>
        <v>0</v>
      </c>
      <c r="P91" s="216">
        <f>C94</f>
        <v>0</v>
      </c>
      <c r="Q91" s="216">
        <f t="shared" ref="Q91" si="338">D94</f>
        <v>0</v>
      </c>
      <c r="R91" s="216">
        <f t="shared" ref="R91" si="339">E94</f>
        <v>0</v>
      </c>
    </row>
    <row r="92" spans="1:20">
      <c r="A92" s="190" t="e">
        <f>A$8</f>
        <v>#REF!</v>
      </c>
      <c r="B92" s="190"/>
      <c r="C92" s="355">
        <f>C98+C104+C110+C116</f>
        <v>0</v>
      </c>
      <c r="D92" s="355">
        <f t="shared" ref="D92:E92" si="340">D98+D104+D110+D116</f>
        <v>0</v>
      </c>
      <c r="E92" s="355">
        <f t="shared" si="340"/>
        <v>0</v>
      </c>
      <c r="F92" s="257" t="str">
        <f t="shared" ref="F92:F94" si="341">IF(C92&lt;0,"STOPP!","OK!")</f>
        <v>OK!</v>
      </c>
      <c r="G92" s="257" t="str">
        <f t="shared" ref="G92:G94" si="342">IF(D92&lt;0,"STOPP!","OK!")</f>
        <v>OK!</v>
      </c>
      <c r="H92" s="257" t="str">
        <f t="shared" ref="H92:H94" si="343">IF(E92&lt;0,"STOPP!","OK!")</f>
        <v>OK!</v>
      </c>
      <c r="I92" s="257" t="str">
        <f t="shared" ref="I92:I94" si="344">IF(F92&lt;0,"STOPP!","OK!")</f>
        <v>OK!</v>
      </c>
      <c r="J92" s="257" t="str">
        <f t="shared" ref="J92:J94" si="345">IF(G92&lt;0,"STOPP!","OK!")</f>
        <v>OK!</v>
      </c>
      <c r="K92" s="257" t="str">
        <f t="shared" ref="K92:K94" si="346">IF(H92&lt;0,"STOPP!","OK!")</f>
        <v>OK!</v>
      </c>
      <c r="L92" s="257" t="str">
        <f t="shared" ref="L92:L94" si="347">IF(I92&lt;0,"STOPP!","OK!")</f>
        <v>OK!</v>
      </c>
      <c r="M92" s="257" t="str">
        <f t="shared" ref="M92:M94" si="348">IF(J92&lt;0,"STOPP!","OK!")</f>
        <v>OK!</v>
      </c>
      <c r="N92" s="257" t="str">
        <f t="shared" ref="N92:N94" si="349">IF(K92&lt;0,"STOPP!","OK!")</f>
        <v>OK!</v>
      </c>
      <c r="O92" s="257" t="str">
        <f t="shared" ref="O92:O94" si="350">IF(L92&lt;0,"STOPP!","OK!")</f>
        <v>OK!</v>
      </c>
      <c r="P92" s="257" t="str">
        <f t="shared" ref="P92:P94" si="351">IF(M92&lt;0,"STOPP!","OK!")</f>
        <v>OK!</v>
      </c>
      <c r="Q92" s="257" t="str">
        <f t="shared" ref="Q92:Q94" si="352">IF(N92&lt;0,"STOPP!","OK!")</f>
        <v>OK!</v>
      </c>
      <c r="R92" s="257" t="str">
        <f t="shared" ref="R92:R94" si="353">IF(O92&lt;0,"STOPP!","OK!")</f>
        <v>OK!</v>
      </c>
      <c r="S92" s="257" t="str">
        <f t="shared" ref="S92:S94" si="354">IF(D92&lt;0,"STOPP!","OK!")</f>
        <v>OK!</v>
      </c>
      <c r="T92" s="257" t="str">
        <f t="shared" ref="T92:T94" si="355">IF(E92&lt;0,"STOPP!","OK!")</f>
        <v>OK!</v>
      </c>
    </row>
    <row r="93" spans="1:20">
      <c r="A93" s="190" t="e">
        <f>A$9</f>
        <v>#REF!</v>
      </c>
      <c r="B93" s="190"/>
      <c r="C93" s="355">
        <f>C99+C105+C111+C117</f>
        <v>0</v>
      </c>
      <c r="D93" s="355">
        <f t="shared" ref="D93:E93" si="356">D99+D105+D111+D117</f>
        <v>0</v>
      </c>
      <c r="E93" s="355">
        <f t="shared" si="356"/>
        <v>0</v>
      </c>
      <c r="F93" s="257" t="str">
        <f t="shared" si="341"/>
        <v>OK!</v>
      </c>
      <c r="G93" s="257" t="str">
        <f t="shared" si="342"/>
        <v>OK!</v>
      </c>
      <c r="H93" s="257" t="str">
        <f t="shared" si="343"/>
        <v>OK!</v>
      </c>
      <c r="I93" s="257" t="str">
        <f t="shared" si="344"/>
        <v>OK!</v>
      </c>
      <c r="J93" s="257" t="str">
        <f t="shared" si="345"/>
        <v>OK!</v>
      </c>
      <c r="K93" s="257" t="str">
        <f t="shared" si="346"/>
        <v>OK!</v>
      </c>
      <c r="L93" s="257" t="str">
        <f t="shared" si="347"/>
        <v>OK!</v>
      </c>
      <c r="M93" s="257" t="str">
        <f t="shared" si="348"/>
        <v>OK!</v>
      </c>
      <c r="N93" s="257" t="str">
        <f t="shared" si="349"/>
        <v>OK!</v>
      </c>
      <c r="O93" s="257" t="str">
        <f t="shared" si="350"/>
        <v>OK!</v>
      </c>
      <c r="P93" s="257" t="str">
        <f t="shared" si="351"/>
        <v>OK!</v>
      </c>
      <c r="Q93" s="257" t="str">
        <f t="shared" si="352"/>
        <v>OK!</v>
      </c>
      <c r="R93" s="257" t="str">
        <f t="shared" si="353"/>
        <v>OK!</v>
      </c>
      <c r="S93" s="257" t="str">
        <f t="shared" si="354"/>
        <v>OK!</v>
      </c>
      <c r="T93" s="257" t="str">
        <f t="shared" si="355"/>
        <v>OK!</v>
      </c>
    </row>
    <row r="94" spans="1:20">
      <c r="A94" s="357" t="e">
        <f>A$10</f>
        <v>#REF!</v>
      </c>
      <c r="B94" s="358"/>
      <c r="C94" s="355">
        <f>C95-C92-C93</f>
        <v>0</v>
      </c>
      <c r="D94" s="353">
        <f>D95-D92-D93</f>
        <v>0</v>
      </c>
      <c r="E94" s="353">
        <f>E95-E92-E93</f>
        <v>0</v>
      </c>
      <c r="F94" s="257" t="str">
        <f t="shared" si="341"/>
        <v>OK!</v>
      </c>
      <c r="G94" s="257" t="str">
        <f t="shared" si="342"/>
        <v>OK!</v>
      </c>
      <c r="H94" s="257" t="str">
        <f t="shared" si="343"/>
        <v>OK!</v>
      </c>
      <c r="I94" s="257" t="str">
        <f t="shared" si="344"/>
        <v>OK!</v>
      </c>
      <c r="J94" s="257" t="str">
        <f t="shared" si="345"/>
        <v>OK!</v>
      </c>
      <c r="K94" s="257" t="str">
        <f t="shared" si="346"/>
        <v>OK!</v>
      </c>
      <c r="L94" s="257" t="str">
        <f t="shared" si="347"/>
        <v>OK!</v>
      </c>
      <c r="M94" s="257" t="str">
        <f t="shared" si="348"/>
        <v>OK!</v>
      </c>
      <c r="N94" s="257" t="str">
        <f t="shared" si="349"/>
        <v>OK!</v>
      </c>
      <c r="O94" s="257" t="str">
        <f t="shared" si="350"/>
        <v>OK!</v>
      </c>
      <c r="P94" s="257" t="str">
        <f t="shared" si="351"/>
        <v>OK!</v>
      </c>
      <c r="Q94" s="257" t="str">
        <f t="shared" si="352"/>
        <v>OK!</v>
      </c>
      <c r="R94" s="257" t="str">
        <f t="shared" si="353"/>
        <v>OK!</v>
      </c>
      <c r="S94" s="257" t="str">
        <f t="shared" si="354"/>
        <v>OK!</v>
      </c>
      <c r="T94" s="257" t="str">
        <f t="shared" si="355"/>
        <v>OK!</v>
      </c>
    </row>
    <row r="95" spans="1:20">
      <c r="A95" s="347" t="e">
        <f>A$11</f>
        <v>#REF!</v>
      </c>
      <c r="B95" s="348"/>
      <c r="C95" s="355">
        <f>C101+C107+C113+C119</f>
        <v>0</v>
      </c>
      <c r="D95" s="355">
        <f t="shared" ref="D95:E95" si="357">D101+D107+D113+D119</f>
        <v>0</v>
      </c>
      <c r="E95" s="355">
        <f t="shared" si="357"/>
        <v>0</v>
      </c>
      <c r="F95" s="257" t="str">
        <f>IF(C95&lt;0,"STOPP!","OK!")</f>
        <v>OK!</v>
      </c>
      <c r="G95" s="257" t="str">
        <f t="shared" ref="G95:G96" si="358">IF(D95&lt;0,"STOPP!","OK!")</f>
        <v>OK!</v>
      </c>
      <c r="H95" s="257" t="str">
        <f t="shared" ref="H95:H96" si="359">IF(E95&lt;0,"STOPP!","OK!")</f>
        <v>OK!</v>
      </c>
      <c r="I95" s="257" t="str">
        <f t="shared" ref="I95:I96" si="360">IF(F95&lt;0,"STOPP!","OK!")</f>
        <v>OK!</v>
      </c>
      <c r="J95" s="257" t="str">
        <f t="shared" ref="J95:J96" si="361">IF(G95&lt;0,"STOPP!","OK!")</f>
        <v>OK!</v>
      </c>
      <c r="K95" s="257" t="str">
        <f t="shared" ref="K95:K96" si="362">IF(H95&lt;0,"STOPP!","OK!")</f>
        <v>OK!</v>
      </c>
      <c r="L95" s="257" t="str">
        <f t="shared" ref="L95:L96" si="363">IF(I95&lt;0,"STOPP!","OK!")</f>
        <v>OK!</v>
      </c>
      <c r="M95" s="257" t="str">
        <f t="shared" ref="M95:M96" si="364">IF(J95&lt;0,"STOPP!","OK!")</f>
        <v>OK!</v>
      </c>
      <c r="N95" s="257" t="str">
        <f t="shared" ref="N95:N96" si="365">IF(K95&lt;0,"STOPP!","OK!")</f>
        <v>OK!</v>
      </c>
      <c r="O95" s="257" t="str">
        <f t="shared" ref="O95:O96" si="366">IF(L95&lt;0,"STOPP!","OK!")</f>
        <v>OK!</v>
      </c>
      <c r="P95" s="257" t="str">
        <f t="shared" ref="P95:P96" si="367">IF(M95&lt;0,"STOPP!","OK!")</f>
        <v>OK!</v>
      </c>
      <c r="Q95" s="257" t="str">
        <f t="shared" ref="Q95:Q96" si="368">IF(N95&lt;0,"STOPP!","OK!")</f>
        <v>OK!</v>
      </c>
      <c r="R95" s="257" t="str">
        <f t="shared" ref="R95:R96" si="369">IF(O95&lt;0,"STOPP!","OK!")</f>
        <v>OK!</v>
      </c>
      <c r="S95" s="257" t="str">
        <f>IF(D95&lt;0,"STOPP!","OK!")</f>
        <v>OK!</v>
      </c>
      <c r="T95" s="257" t="str">
        <f>IF(E95&lt;0,"STOPP!","OK!")</f>
        <v>OK!</v>
      </c>
    </row>
    <row r="96" spans="1:20">
      <c r="A96" s="359" t="e">
        <f>A$12</f>
        <v>#REF!</v>
      </c>
      <c r="B96" s="355"/>
      <c r="C96" s="355" t="e">
        <f>#REF!</f>
        <v>#REF!</v>
      </c>
      <c r="D96" s="353" t="e">
        <f>#REF!</f>
        <v>#REF!</v>
      </c>
      <c r="E96" s="353" t="e">
        <f>#REF!</f>
        <v>#REF!</v>
      </c>
      <c r="F96" s="257" t="e">
        <f>IF(C96&gt;C95,"STOPP!","OK!")</f>
        <v>#REF!</v>
      </c>
      <c r="G96" s="257" t="e">
        <f t="shared" si="358"/>
        <v>#REF!</v>
      </c>
      <c r="H96" s="257" t="e">
        <f t="shared" si="359"/>
        <v>#REF!</v>
      </c>
      <c r="I96" s="257" t="e">
        <f t="shared" si="360"/>
        <v>#REF!</v>
      </c>
      <c r="J96" s="257" t="e">
        <f t="shared" si="361"/>
        <v>#REF!</v>
      </c>
      <c r="K96" s="257" t="e">
        <f t="shared" si="362"/>
        <v>#REF!</v>
      </c>
      <c r="L96" s="257" t="e">
        <f t="shared" si="363"/>
        <v>#REF!</v>
      </c>
      <c r="M96" s="257" t="e">
        <f t="shared" si="364"/>
        <v>#REF!</v>
      </c>
      <c r="N96" s="257" t="e">
        <f t="shared" si="365"/>
        <v>#REF!</v>
      </c>
      <c r="O96" s="257" t="e">
        <f t="shared" si="366"/>
        <v>#REF!</v>
      </c>
      <c r="P96" s="257" t="e">
        <f t="shared" si="367"/>
        <v>#REF!</v>
      </c>
      <c r="Q96" s="257" t="e">
        <f t="shared" si="368"/>
        <v>#REF!</v>
      </c>
      <c r="R96" s="257" t="e">
        <f t="shared" si="369"/>
        <v>#REF!</v>
      </c>
      <c r="S96" s="257" t="e">
        <f>IF(D96&gt;D95,"STOPP!","OK!")</f>
        <v>#REF!</v>
      </c>
      <c r="T96" s="257" t="e">
        <f>IF(E96&gt;E95,"STOPP!","OK!")</f>
        <v>#REF!</v>
      </c>
    </row>
    <row r="97" spans="1:20" ht="15.75" hidden="1">
      <c r="A97" s="465" t="e">
        <f>#REF!</f>
        <v>#REF!</v>
      </c>
      <c r="B97" s="583" t="e">
        <f>#REF!</f>
        <v>#REF!</v>
      </c>
      <c r="C97" s="584"/>
      <c r="D97" s="584"/>
      <c r="E97" s="585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</row>
    <row r="98" spans="1:20" hidden="1">
      <c r="A98" s="190" t="e">
        <f>A$8</f>
        <v>#REF!</v>
      </c>
      <c r="B98" s="190"/>
      <c r="C98" s="191"/>
      <c r="D98" s="191"/>
      <c r="E98" s="191"/>
      <c r="F98" s="257" t="str">
        <f t="shared" ref="F98:F100" si="370">IF(C98&lt;0,"STOPP!","OK!")</f>
        <v>OK!</v>
      </c>
      <c r="G98" s="257" t="str">
        <f t="shared" ref="G98:G102" si="371">IF(D98&lt;0,"STOPP!","OK!")</f>
        <v>OK!</v>
      </c>
      <c r="H98" s="257" t="str">
        <f t="shared" ref="H98:H102" si="372">IF(E98&lt;0,"STOPP!","OK!")</f>
        <v>OK!</v>
      </c>
      <c r="I98" s="257" t="str">
        <f t="shared" ref="I98:I102" si="373">IF(F98&lt;0,"STOPP!","OK!")</f>
        <v>OK!</v>
      </c>
      <c r="J98" s="257" t="str">
        <f t="shared" ref="J98:J102" si="374">IF(G98&lt;0,"STOPP!","OK!")</f>
        <v>OK!</v>
      </c>
      <c r="K98" s="257" t="str">
        <f t="shared" ref="K98:K102" si="375">IF(H98&lt;0,"STOPP!","OK!")</f>
        <v>OK!</v>
      </c>
      <c r="L98" s="257" t="str">
        <f t="shared" ref="L98:L102" si="376">IF(I98&lt;0,"STOPP!","OK!")</f>
        <v>OK!</v>
      </c>
      <c r="M98" s="257" t="str">
        <f t="shared" ref="M98:M102" si="377">IF(J98&lt;0,"STOPP!","OK!")</f>
        <v>OK!</v>
      </c>
      <c r="N98" s="257" t="str">
        <f t="shared" ref="N98:N102" si="378">IF(K98&lt;0,"STOPP!","OK!")</f>
        <v>OK!</v>
      </c>
      <c r="O98" s="257" t="str">
        <f t="shared" ref="O98:O102" si="379">IF(L98&lt;0,"STOPP!","OK!")</f>
        <v>OK!</v>
      </c>
      <c r="P98" s="257" t="str">
        <f t="shared" ref="P98:P102" si="380">IF(M98&lt;0,"STOPP!","OK!")</f>
        <v>OK!</v>
      </c>
      <c r="Q98" s="257" t="str">
        <f t="shared" ref="Q98:Q102" si="381">IF(N98&lt;0,"STOPP!","OK!")</f>
        <v>OK!</v>
      </c>
      <c r="R98" s="257" t="str">
        <f t="shared" ref="R98:R102" si="382">IF(O98&lt;0,"STOPP!","OK!")</f>
        <v>OK!</v>
      </c>
      <c r="S98" s="257" t="str">
        <f t="shared" ref="S98:S100" si="383">IF(D98&lt;0,"STOPP!","OK!")</f>
        <v>OK!</v>
      </c>
      <c r="T98" s="257" t="str">
        <f t="shared" ref="T98:T100" si="384">IF(E98&lt;0,"STOPP!","OK!")</f>
        <v>OK!</v>
      </c>
    </row>
    <row r="99" spans="1:20" hidden="1">
      <c r="A99" s="190" t="e">
        <f>A$9</f>
        <v>#REF!</v>
      </c>
      <c r="B99" s="190"/>
      <c r="C99" s="192"/>
      <c r="D99" s="192"/>
      <c r="E99" s="192"/>
      <c r="F99" s="257" t="str">
        <f t="shared" si="370"/>
        <v>OK!</v>
      </c>
      <c r="G99" s="257" t="str">
        <f t="shared" si="371"/>
        <v>OK!</v>
      </c>
      <c r="H99" s="257" t="str">
        <f t="shared" si="372"/>
        <v>OK!</v>
      </c>
      <c r="I99" s="257" t="str">
        <f t="shared" si="373"/>
        <v>OK!</v>
      </c>
      <c r="J99" s="257" t="str">
        <f t="shared" si="374"/>
        <v>OK!</v>
      </c>
      <c r="K99" s="257" t="str">
        <f t="shared" si="375"/>
        <v>OK!</v>
      </c>
      <c r="L99" s="257" t="str">
        <f t="shared" si="376"/>
        <v>OK!</v>
      </c>
      <c r="M99" s="257" t="str">
        <f t="shared" si="377"/>
        <v>OK!</v>
      </c>
      <c r="N99" s="257" t="str">
        <f t="shared" si="378"/>
        <v>OK!</v>
      </c>
      <c r="O99" s="257" t="str">
        <f t="shared" si="379"/>
        <v>OK!</v>
      </c>
      <c r="P99" s="257" t="str">
        <f t="shared" si="380"/>
        <v>OK!</v>
      </c>
      <c r="Q99" s="257" t="str">
        <f t="shared" si="381"/>
        <v>OK!</v>
      </c>
      <c r="R99" s="257" t="str">
        <f t="shared" si="382"/>
        <v>OK!</v>
      </c>
      <c r="S99" s="257" t="str">
        <f t="shared" si="383"/>
        <v>OK!</v>
      </c>
      <c r="T99" s="257" t="str">
        <f t="shared" si="384"/>
        <v>OK!</v>
      </c>
    </row>
    <row r="100" spans="1:20" hidden="1">
      <c r="A100" s="357" t="e">
        <f>A$10</f>
        <v>#REF!</v>
      </c>
      <c r="B100" s="358"/>
      <c r="C100" s="355">
        <f>C101-C98-C99</f>
        <v>0</v>
      </c>
      <c r="D100" s="353">
        <f>D101-D98-D99</f>
        <v>0</v>
      </c>
      <c r="E100" s="353">
        <f>E101-E98-E99</f>
        <v>0</v>
      </c>
      <c r="F100" s="257" t="str">
        <f t="shared" si="370"/>
        <v>OK!</v>
      </c>
      <c r="G100" s="257" t="str">
        <f t="shared" si="371"/>
        <v>OK!</v>
      </c>
      <c r="H100" s="257" t="str">
        <f t="shared" si="372"/>
        <v>OK!</v>
      </c>
      <c r="I100" s="257" t="str">
        <f t="shared" si="373"/>
        <v>OK!</v>
      </c>
      <c r="J100" s="257" t="str">
        <f t="shared" si="374"/>
        <v>OK!</v>
      </c>
      <c r="K100" s="257" t="str">
        <f t="shared" si="375"/>
        <v>OK!</v>
      </c>
      <c r="L100" s="257" t="str">
        <f t="shared" si="376"/>
        <v>OK!</v>
      </c>
      <c r="M100" s="257" t="str">
        <f t="shared" si="377"/>
        <v>OK!</v>
      </c>
      <c r="N100" s="257" t="str">
        <f t="shared" si="378"/>
        <v>OK!</v>
      </c>
      <c r="O100" s="257" t="str">
        <f t="shared" si="379"/>
        <v>OK!</v>
      </c>
      <c r="P100" s="257" t="str">
        <f t="shared" si="380"/>
        <v>OK!</v>
      </c>
      <c r="Q100" s="257" t="str">
        <f t="shared" si="381"/>
        <v>OK!</v>
      </c>
      <c r="R100" s="257" t="str">
        <f t="shared" si="382"/>
        <v>OK!</v>
      </c>
      <c r="S100" s="257" t="str">
        <f t="shared" si="383"/>
        <v>OK!</v>
      </c>
      <c r="T100" s="257" t="str">
        <f t="shared" si="384"/>
        <v>OK!</v>
      </c>
    </row>
    <row r="101" spans="1:20" hidden="1">
      <c r="A101" s="347" t="e">
        <f>A$11</f>
        <v>#REF!</v>
      </c>
      <c r="B101" s="348"/>
      <c r="C101" s="356"/>
      <c r="D101" s="354"/>
      <c r="E101" s="354"/>
      <c r="F101" s="257" t="str">
        <f>IF(C101&lt;0,"STOPP!","OK!")</f>
        <v>OK!</v>
      </c>
      <c r="G101" s="257" t="str">
        <f t="shared" si="371"/>
        <v>OK!</v>
      </c>
      <c r="H101" s="257" t="str">
        <f t="shared" si="372"/>
        <v>OK!</v>
      </c>
      <c r="I101" s="257" t="str">
        <f t="shared" si="373"/>
        <v>OK!</v>
      </c>
      <c r="J101" s="257" t="str">
        <f t="shared" si="374"/>
        <v>OK!</v>
      </c>
      <c r="K101" s="257" t="str">
        <f t="shared" si="375"/>
        <v>OK!</v>
      </c>
      <c r="L101" s="257" t="str">
        <f t="shared" si="376"/>
        <v>OK!</v>
      </c>
      <c r="M101" s="257" t="str">
        <f t="shared" si="377"/>
        <v>OK!</v>
      </c>
      <c r="N101" s="257" t="str">
        <f t="shared" si="378"/>
        <v>OK!</v>
      </c>
      <c r="O101" s="257" t="str">
        <f t="shared" si="379"/>
        <v>OK!</v>
      </c>
      <c r="P101" s="257" t="str">
        <f t="shared" si="380"/>
        <v>OK!</v>
      </c>
      <c r="Q101" s="257" t="str">
        <f t="shared" si="381"/>
        <v>OK!</v>
      </c>
      <c r="R101" s="257" t="str">
        <f t="shared" si="382"/>
        <v>OK!</v>
      </c>
      <c r="S101" s="257" t="str">
        <f>IF(D101&lt;0,"STOPP!","OK!")</f>
        <v>OK!</v>
      </c>
      <c r="T101" s="257" t="str">
        <f>IF(E101&lt;0,"STOPP!","OK!")</f>
        <v>OK!</v>
      </c>
    </row>
    <row r="102" spans="1:20" hidden="1">
      <c r="A102" s="359" t="e">
        <f>A$12</f>
        <v>#REF!</v>
      </c>
      <c r="B102" s="355"/>
      <c r="C102" s="355" t="e">
        <f>#REF!</f>
        <v>#REF!</v>
      </c>
      <c r="D102" s="355" t="e">
        <f>#REF!</f>
        <v>#REF!</v>
      </c>
      <c r="E102" s="355" t="e">
        <f>#REF!</f>
        <v>#REF!</v>
      </c>
      <c r="F102" s="257" t="e">
        <f>IF(C102&gt;C101,"STOPP!","OK!")</f>
        <v>#REF!</v>
      </c>
      <c r="G102" s="257" t="e">
        <f t="shared" si="371"/>
        <v>#REF!</v>
      </c>
      <c r="H102" s="257" t="e">
        <f t="shared" si="372"/>
        <v>#REF!</v>
      </c>
      <c r="I102" s="257" t="e">
        <f t="shared" si="373"/>
        <v>#REF!</v>
      </c>
      <c r="J102" s="257" t="e">
        <f t="shared" si="374"/>
        <v>#REF!</v>
      </c>
      <c r="K102" s="257" t="e">
        <f t="shared" si="375"/>
        <v>#REF!</v>
      </c>
      <c r="L102" s="257" t="e">
        <f t="shared" si="376"/>
        <v>#REF!</v>
      </c>
      <c r="M102" s="257" t="e">
        <f t="shared" si="377"/>
        <v>#REF!</v>
      </c>
      <c r="N102" s="257" t="e">
        <f t="shared" si="378"/>
        <v>#REF!</v>
      </c>
      <c r="O102" s="257" t="e">
        <f t="shared" si="379"/>
        <v>#REF!</v>
      </c>
      <c r="P102" s="257" t="e">
        <f t="shared" si="380"/>
        <v>#REF!</v>
      </c>
      <c r="Q102" s="257" t="e">
        <f t="shared" si="381"/>
        <v>#REF!</v>
      </c>
      <c r="R102" s="257" t="e">
        <f t="shared" si="382"/>
        <v>#REF!</v>
      </c>
      <c r="S102" s="257" t="e">
        <f>IF(D102&gt;D101,"STOPP!","OK!")</f>
        <v>#REF!</v>
      </c>
      <c r="T102" s="257" t="e">
        <f>IF(E102&gt;E101,"STOPP!","OK!")</f>
        <v>#REF!</v>
      </c>
    </row>
    <row r="103" spans="1:20" ht="18.75" customHeight="1">
      <c r="A103" s="465" t="e">
        <f>#REF!</f>
        <v>#REF!</v>
      </c>
      <c r="B103" s="583" t="e">
        <f>#REF!</f>
        <v>#REF!</v>
      </c>
      <c r="C103" s="584"/>
      <c r="D103" s="584"/>
      <c r="E103" s="585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</row>
    <row r="104" spans="1:20">
      <c r="A104" s="190" t="e">
        <f>A$8</f>
        <v>#REF!</v>
      </c>
      <c r="B104" s="190"/>
      <c r="C104" s="191"/>
      <c r="D104" s="191"/>
      <c r="E104" s="191"/>
      <c r="F104" s="257" t="str">
        <f t="shared" ref="F104:F106" si="385">IF(C104&lt;0,"STOPP!","OK!")</f>
        <v>OK!</v>
      </c>
      <c r="G104" s="257" t="str">
        <f t="shared" ref="G104:G108" si="386">IF(D104&lt;0,"STOPP!","OK!")</f>
        <v>OK!</v>
      </c>
      <c r="H104" s="257" t="str">
        <f t="shared" ref="H104:H108" si="387">IF(E104&lt;0,"STOPP!","OK!")</f>
        <v>OK!</v>
      </c>
      <c r="I104" s="257" t="str">
        <f t="shared" ref="I104:I108" si="388">IF(F104&lt;0,"STOPP!","OK!")</f>
        <v>OK!</v>
      </c>
      <c r="J104" s="257" t="str">
        <f t="shared" ref="J104:J108" si="389">IF(G104&lt;0,"STOPP!","OK!")</f>
        <v>OK!</v>
      </c>
      <c r="K104" s="257" t="str">
        <f t="shared" ref="K104:K108" si="390">IF(H104&lt;0,"STOPP!","OK!")</f>
        <v>OK!</v>
      </c>
      <c r="L104" s="257" t="str">
        <f t="shared" ref="L104:L108" si="391">IF(I104&lt;0,"STOPP!","OK!")</f>
        <v>OK!</v>
      </c>
      <c r="M104" s="257" t="str">
        <f t="shared" ref="M104:M108" si="392">IF(J104&lt;0,"STOPP!","OK!")</f>
        <v>OK!</v>
      </c>
      <c r="N104" s="257" t="str">
        <f t="shared" ref="N104:N108" si="393">IF(K104&lt;0,"STOPP!","OK!")</f>
        <v>OK!</v>
      </c>
      <c r="O104" s="257" t="str">
        <f t="shared" ref="O104:O108" si="394">IF(L104&lt;0,"STOPP!","OK!")</f>
        <v>OK!</v>
      </c>
      <c r="P104" s="257" t="str">
        <f t="shared" ref="P104:P108" si="395">IF(M104&lt;0,"STOPP!","OK!")</f>
        <v>OK!</v>
      </c>
      <c r="Q104" s="257" t="str">
        <f t="shared" ref="Q104:Q108" si="396">IF(N104&lt;0,"STOPP!","OK!")</f>
        <v>OK!</v>
      </c>
      <c r="R104" s="257" t="str">
        <f t="shared" ref="R104:R108" si="397">IF(O104&lt;0,"STOPP!","OK!")</f>
        <v>OK!</v>
      </c>
      <c r="S104" s="257" t="str">
        <f t="shared" ref="S104:S106" si="398">IF(D104&lt;0,"STOPP!","OK!")</f>
        <v>OK!</v>
      </c>
      <c r="T104" s="257" t="str">
        <f t="shared" ref="T104:T106" si="399">IF(E104&lt;0,"STOPP!","OK!")</f>
        <v>OK!</v>
      </c>
    </row>
    <row r="105" spans="1:20">
      <c r="A105" s="190" t="e">
        <f>A$9</f>
        <v>#REF!</v>
      </c>
      <c r="B105" s="190"/>
      <c r="C105" s="192"/>
      <c r="D105" s="192"/>
      <c r="E105" s="192"/>
      <c r="F105" s="257" t="str">
        <f t="shared" si="385"/>
        <v>OK!</v>
      </c>
      <c r="G105" s="257" t="str">
        <f t="shared" si="386"/>
        <v>OK!</v>
      </c>
      <c r="H105" s="257" t="str">
        <f t="shared" si="387"/>
        <v>OK!</v>
      </c>
      <c r="I105" s="257" t="str">
        <f t="shared" si="388"/>
        <v>OK!</v>
      </c>
      <c r="J105" s="257" t="str">
        <f t="shared" si="389"/>
        <v>OK!</v>
      </c>
      <c r="K105" s="257" t="str">
        <f t="shared" si="390"/>
        <v>OK!</v>
      </c>
      <c r="L105" s="257" t="str">
        <f t="shared" si="391"/>
        <v>OK!</v>
      </c>
      <c r="M105" s="257" t="str">
        <f t="shared" si="392"/>
        <v>OK!</v>
      </c>
      <c r="N105" s="257" t="str">
        <f t="shared" si="393"/>
        <v>OK!</v>
      </c>
      <c r="O105" s="257" t="str">
        <f t="shared" si="394"/>
        <v>OK!</v>
      </c>
      <c r="P105" s="257" t="str">
        <f t="shared" si="395"/>
        <v>OK!</v>
      </c>
      <c r="Q105" s="257" t="str">
        <f t="shared" si="396"/>
        <v>OK!</v>
      </c>
      <c r="R105" s="257" t="str">
        <f t="shared" si="397"/>
        <v>OK!</v>
      </c>
      <c r="S105" s="257" t="str">
        <f t="shared" si="398"/>
        <v>OK!</v>
      </c>
      <c r="T105" s="257" t="str">
        <f t="shared" si="399"/>
        <v>OK!</v>
      </c>
    </row>
    <row r="106" spans="1:20">
      <c r="A106" s="357" t="e">
        <f>A$10</f>
        <v>#REF!</v>
      </c>
      <c r="B106" s="358"/>
      <c r="C106" s="355">
        <f>C107-C104-C105</f>
        <v>0</v>
      </c>
      <c r="D106" s="353">
        <f>D107-D104-D105</f>
        <v>0</v>
      </c>
      <c r="E106" s="353">
        <f>E107-E104-E105</f>
        <v>0</v>
      </c>
      <c r="F106" s="257" t="str">
        <f t="shared" si="385"/>
        <v>OK!</v>
      </c>
      <c r="G106" s="257" t="str">
        <f t="shared" si="386"/>
        <v>OK!</v>
      </c>
      <c r="H106" s="257" t="str">
        <f t="shared" si="387"/>
        <v>OK!</v>
      </c>
      <c r="I106" s="257" t="str">
        <f t="shared" si="388"/>
        <v>OK!</v>
      </c>
      <c r="J106" s="257" t="str">
        <f t="shared" si="389"/>
        <v>OK!</v>
      </c>
      <c r="K106" s="257" t="str">
        <f t="shared" si="390"/>
        <v>OK!</v>
      </c>
      <c r="L106" s="257" t="str">
        <f t="shared" si="391"/>
        <v>OK!</v>
      </c>
      <c r="M106" s="257" t="str">
        <f t="shared" si="392"/>
        <v>OK!</v>
      </c>
      <c r="N106" s="257" t="str">
        <f t="shared" si="393"/>
        <v>OK!</v>
      </c>
      <c r="O106" s="257" t="str">
        <f t="shared" si="394"/>
        <v>OK!</v>
      </c>
      <c r="P106" s="257" t="str">
        <f t="shared" si="395"/>
        <v>OK!</v>
      </c>
      <c r="Q106" s="257" t="str">
        <f t="shared" si="396"/>
        <v>OK!</v>
      </c>
      <c r="R106" s="257" t="str">
        <f t="shared" si="397"/>
        <v>OK!</v>
      </c>
      <c r="S106" s="257" t="str">
        <f t="shared" si="398"/>
        <v>OK!</v>
      </c>
      <c r="T106" s="257" t="str">
        <f t="shared" si="399"/>
        <v>OK!</v>
      </c>
    </row>
    <row r="107" spans="1:20">
      <c r="A107" s="347" t="e">
        <f>A$11</f>
        <v>#REF!</v>
      </c>
      <c r="B107" s="348"/>
      <c r="C107" s="356"/>
      <c r="D107" s="356"/>
      <c r="E107" s="356"/>
      <c r="F107" s="257" t="str">
        <f>IF(C107&lt;0,"STOPP!","OK!")</f>
        <v>OK!</v>
      </c>
      <c r="G107" s="257" t="str">
        <f t="shared" si="386"/>
        <v>OK!</v>
      </c>
      <c r="H107" s="257" t="str">
        <f t="shared" si="387"/>
        <v>OK!</v>
      </c>
      <c r="I107" s="257" t="str">
        <f t="shared" si="388"/>
        <v>OK!</v>
      </c>
      <c r="J107" s="257" t="str">
        <f t="shared" si="389"/>
        <v>OK!</v>
      </c>
      <c r="K107" s="257" t="str">
        <f t="shared" si="390"/>
        <v>OK!</v>
      </c>
      <c r="L107" s="257" t="str">
        <f t="shared" si="391"/>
        <v>OK!</v>
      </c>
      <c r="M107" s="257" t="str">
        <f t="shared" si="392"/>
        <v>OK!</v>
      </c>
      <c r="N107" s="257" t="str">
        <f t="shared" si="393"/>
        <v>OK!</v>
      </c>
      <c r="O107" s="257" t="str">
        <f t="shared" si="394"/>
        <v>OK!</v>
      </c>
      <c r="P107" s="257" t="str">
        <f t="shared" si="395"/>
        <v>OK!</v>
      </c>
      <c r="Q107" s="257" t="str">
        <f t="shared" si="396"/>
        <v>OK!</v>
      </c>
      <c r="R107" s="257" t="str">
        <f t="shared" si="397"/>
        <v>OK!</v>
      </c>
      <c r="S107" s="257" t="str">
        <f>IF(D107&lt;0,"STOPP!","OK!")</f>
        <v>OK!</v>
      </c>
      <c r="T107" s="257" t="str">
        <f>IF(E107&lt;0,"STOPP!","OK!")</f>
        <v>OK!</v>
      </c>
    </row>
    <row r="108" spans="1:20">
      <c r="A108" s="359" t="e">
        <f>A$12</f>
        <v>#REF!</v>
      </c>
      <c r="B108" s="355"/>
      <c r="C108" s="355" t="e">
        <f>#REF!</f>
        <v>#REF!</v>
      </c>
      <c r="D108" s="355" t="e">
        <f>#REF!</f>
        <v>#REF!</v>
      </c>
      <c r="E108" s="355" t="e">
        <f>#REF!</f>
        <v>#REF!</v>
      </c>
      <c r="F108" s="257" t="e">
        <f>IF(C108&gt;C107,"STOPP!","OK!")</f>
        <v>#REF!</v>
      </c>
      <c r="G108" s="257" t="e">
        <f t="shared" si="386"/>
        <v>#REF!</v>
      </c>
      <c r="H108" s="257" t="e">
        <f t="shared" si="387"/>
        <v>#REF!</v>
      </c>
      <c r="I108" s="257" t="e">
        <f t="shared" si="388"/>
        <v>#REF!</v>
      </c>
      <c r="J108" s="257" t="e">
        <f t="shared" si="389"/>
        <v>#REF!</v>
      </c>
      <c r="K108" s="257" t="e">
        <f t="shared" si="390"/>
        <v>#REF!</v>
      </c>
      <c r="L108" s="257" t="e">
        <f t="shared" si="391"/>
        <v>#REF!</v>
      </c>
      <c r="M108" s="257" t="e">
        <f t="shared" si="392"/>
        <v>#REF!</v>
      </c>
      <c r="N108" s="257" t="e">
        <f t="shared" si="393"/>
        <v>#REF!</v>
      </c>
      <c r="O108" s="257" t="e">
        <f t="shared" si="394"/>
        <v>#REF!</v>
      </c>
      <c r="P108" s="257" t="e">
        <f t="shared" si="395"/>
        <v>#REF!</v>
      </c>
      <c r="Q108" s="257" t="e">
        <f t="shared" si="396"/>
        <v>#REF!</v>
      </c>
      <c r="R108" s="257" t="e">
        <f t="shared" si="397"/>
        <v>#REF!</v>
      </c>
      <c r="S108" s="257" t="e">
        <f>IF(D108&gt;D107,"STOPP!","OK!")</f>
        <v>#REF!</v>
      </c>
      <c r="T108" s="257" t="e">
        <f>IF(E108&gt;E107,"STOPP!","OK!")</f>
        <v>#REF!</v>
      </c>
    </row>
    <row r="109" spans="1:20" ht="18.75" hidden="1" customHeight="1">
      <c r="A109" s="465" t="e">
        <f>#REF!</f>
        <v>#REF!</v>
      </c>
      <c r="B109" s="583" t="e">
        <f>#REF!</f>
        <v>#REF!</v>
      </c>
      <c r="C109" s="584"/>
      <c r="D109" s="584"/>
      <c r="E109" s="585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</row>
    <row r="110" spans="1:20" hidden="1">
      <c r="A110" s="190" t="e">
        <f>A$8</f>
        <v>#REF!</v>
      </c>
      <c r="B110" s="190"/>
      <c r="C110" s="191"/>
      <c r="D110" s="191"/>
      <c r="E110" s="191"/>
      <c r="F110" s="257" t="str">
        <f t="shared" ref="F110:F112" si="400">IF(C110&lt;0,"STOPP!","OK!")</f>
        <v>OK!</v>
      </c>
      <c r="G110" s="257" t="str">
        <f t="shared" ref="G110:G114" si="401">IF(D110&lt;0,"STOPP!","OK!")</f>
        <v>OK!</v>
      </c>
      <c r="H110" s="257" t="str">
        <f t="shared" ref="H110:H114" si="402">IF(E110&lt;0,"STOPP!","OK!")</f>
        <v>OK!</v>
      </c>
      <c r="I110" s="257" t="str">
        <f t="shared" ref="I110:I114" si="403">IF(F110&lt;0,"STOPP!","OK!")</f>
        <v>OK!</v>
      </c>
      <c r="J110" s="257" t="str">
        <f t="shared" ref="J110:J114" si="404">IF(G110&lt;0,"STOPP!","OK!")</f>
        <v>OK!</v>
      </c>
      <c r="K110" s="257" t="str">
        <f t="shared" ref="K110:K114" si="405">IF(H110&lt;0,"STOPP!","OK!")</f>
        <v>OK!</v>
      </c>
      <c r="L110" s="257" t="str">
        <f t="shared" ref="L110:L114" si="406">IF(I110&lt;0,"STOPP!","OK!")</f>
        <v>OK!</v>
      </c>
      <c r="M110" s="257" t="str">
        <f t="shared" ref="M110:M114" si="407">IF(J110&lt;0,"STOPP!","OK!")</f>
        <v>OK!</v>
      </c>
      <c r="N110" s="257" t="str">
        <f t="shared" ref="N110:N114" si="408">IF(K110&lt;0,"STOPP!","OK!")</f>
        <v>OK!</v>
      </c>
      <c r="O110" s="257" t="str">
        <f t="shared" ref="O110:O114" si="409">IF(L110&lt;0,"STOPP!","OK!")</f>
        <v>OK!</v>
      </c>
      <c r="P110" s="257" t="str">
        <f t="shared" ref="P110:P114" si="410">IF(M110&lt;0,"STOPP!","OK!")</f>
        <v>OK!</v>
      </c>
      <c r="Q110" s="257" t="str">
        <f t="shared" ref="Q110:Q114" si="411">IF(N110&lt;0,"STOPP!","OK!")</f>
        <v>OK!</v>
      </c>
      <c r="R110" s="257" t="str">
        <f t="shared" ref="R110:R114" si="412">IF(O110&lt;0,"STOPP!","OK!")</f>
        <v>OK!</v>
      </c>
      <c r="S110" s="257" t="str">
        <f t="shared" ref="S110:S112" si="413">IF(D110&lt;0,"STOPP!","OK!")</f>
        <v>OK!</v>
      </c>
      <c r="T110" s="257" t="str">
        <f t="shared" ref="T110:T112" si="414">IF(E110&lt;0,"STOPP!","OK!")</f>
        <v>OK!</v>
      </c>
    </row>
    <row r="111" spans="1:20" hidden="1">
      <c r="A111" s="190" t="e">
        <f>A$9</f>
        <v>#REF!</v>
      </c>
      <c r="B111" s="190"/>
      <c r="C111" s="192"/>
      <c r="D111" s="192"/>
      <c r="E111" s="192"/>
      <c r="F111" s="257" t="str">
        <f t="shared" si="400"/>
        <v>OK!</v>
      </c>
      <c r="G111" s="257" t="str">
        <f t="shared" si="401"/>
        <v>OK!</v>
      </c>
      <c r="H111" s="257" t="str">
        <f t="shared" si="402"/>
        <v>OK!</v>
      </c>
      <c r="I111" s="257" t="str">
        <f t="shared" si="403"/>
        <v>OK!</v>
      </c>
      <c r="J111" s="257" t="str">
        <f t="shared" si="404"/>
        <v>OK!</v>
      </c>
      <c r="K111" s="257" t="str">
        <f t="shared" si="405"/>
        <v>OK!</v>
      </c>
      <c r="L111" s="257" t="str">
        <f t="shared" si="406"/>
        <v>OK!</v>
      </c>
      <c r="M111" s="257" t="str">
        <f t="shared" si="407"/>
        <v>OK!</v>
      </c>
      <c r="N111" s="257" t="str">
        <f t="shared" si="408"/>
        <v>OK!</v>
      </c>
      <c r="O111" s="257" t="str">
        <f t="shared" si="409"/>
        <v>OK!</v>
      </c>
      <c r="P111" s="257" t="str">
        <f t="shared" si="410"/>
        <v>OK!</v>
      </c>
      <c r="Q111" s="257" t="str">
        <f t="shared" si="411"/>
        <v>OK!</v>
      </c>
      <c r="R111" s="257" t="str">
        <f t="shared" si="412"/>
        <v>OK!</v>
      </c>
      <c r="S111" s="257" t="str">
        <f t="shared" si="413"/>
        <v>OK!</v>
      </c>
      <c r="T111" s="257" t="str">
        <f t="shared" si="414"/>
        <v>OK!</v>
      </c>
    </row>
    <row r="112" spans="1:20" hidden="1">
      <c r="A112" s="357" t="e">
        <f>A$10</f>
        <v>#REF!</v>
      </c>
      <c r="B112" s="358"/>
      <c r="C112" s="355">
        <f>C113-C110-C111</f>
        <v>0</v>
      </c>
      <c r="D112" s="353">
        <f>D113-D110-D111</f>
        <v>0</v>
      </c>
      <c r="E112" s="353">
        <f>E113-E110-E111</f>
        <v>0</v>
      </c>
      <c r="F112" s="257" t="str">
        <f t="shared" si="400"/>
        <v>OK!</v>
      </c>
      <c r="G112" s="257" t="str">
        <f t="shared" si="401"/>
        <v>OK!</v>
      </c>
      <c r="H112" s="257" t="str">
        <f t="shared" si="402"/>
        <v>OK!</v>
      </c>
      <c r="I112" s="257" t="str">
        <f t="shared" si="403"/>
        <v>OK!</v>
      </c>
      <c r="J112" s="257" t="str">
        <f t="shared" si="404"/>
        <v>OK!</v>
      </c>
      <c r="K112" s="257" t="str">
        <f t="shared" si="405"/>
        <v>OK!</v>
      </c>
      <c r="L112" s="257" t="str">
        <f t="shared" si="406"/>
        <v>OK!</v>
      </c>
      <c r="M112" s="257" t="str">
        <f t="shared" si="407"/>
        <v>OK!</v>
      </c>
      <c r="N112" s="257" t="str">
        <f t="shared" si="408"/>
        <v>OK!</v>
      </c>
      <c r="O112" s="257" t="str">
        <f t="shared" si="409"/>
        <v>OK!</v>
      </c>
      <c r="P112" s="257" t="str">
        <f t="shared" si="410"/>
        <v>OK!</v>
      </c>
      <c r="Q112" s="257" t="str">
        <f t="shared" si="411"/>
        <v>OK!</v>
      </c>
      <c r="R112" s="257" t="str">
        <f t="shared" si="412"/>
        <v>OK!</v>
      </c>
      <c r="S112" s="257" t="str">
        <f t="shared" si="413"/>
        <v>OK!</v>
      </c>
      <c r="T112" s="257" t="str">
        <f t="shared" si="414"/>
        <v>OK!</v>
      </c>
    </row>
    <row r="113" spans="1:20" hidden="1">
      <c r="A113" s="347" t="e">
        <f>A$11</f>
        <v>#REF!</v>
      </c>
      <c r="B113" s="348"/>
      <c r="C113" s="356"/>
      <c r="D113" s="354"/>
      <c r="E113" s="354"/>
      <c r="F113" s="257" t="str">
        <f>IF(C113&lt;0,"STOPP!","OK!")</f>
        <v>OK!</v>
      </c>
      <c r="G113" s="257" t="str">
        <f t="shared" si="401"/>
        <v>OK!</v>
      </c>
      <c r="H113" s="257" t="str">
        <f t="shared" si="402"/>
        <v>OK!</v>
      </c>
      <c r="I113" s="257" t="str">
        <f t="shared" si="403"/>
        <v>OK!</v>
      </c>
      <c r="J113" s="257" t="str">
        <f t="shared" si="404"/>
        <v>OK!</v>
      </c>
      <c r="K113" s="257" t="str">
        <f t="shared" si="405"/>
        <v>OK!</v>
      </c>
      <c r="L113" s="257" t="str">
        <f t="shared" si="406"/>
        <v>OK!</v>
      </c>
      <c r="M113" s="257" t="str">
        <f t="shared" si="407"/>
        <v>OK!</v>
      </c>
      <c r="N113" s="257" t="str">
        <f t="shared" si="408"/>
        <v>OK!</v>
      </c>
      <c r="O113" s="257" t="str">
        <f t="shared" si="409"/>
        <v>OK!</v>
      </c>
      <c r="P113" s="257" t="str">
        <f t="shared" si="410"/>
        <v>OK!</v>
      </c>
      <c r="Q113" s="257" t="str">
        <f t="shared" si="411"/>
        <v>OK!</v>
      </c>
      <c r="R113" s="257" t="str">
        <f t="shared" si="412"/>
        <v>OK!</v>
      </c>
      <c r="S113" s="257" t="str">
        <f>IF(D113&lt;0,"STOPP!","OK!")</f>
        <v>OK!</v>
      </c>
      <c r="T113" s="257" t="str">
        <f>IF(E113&lt;0,"STOPP!","OK!")</f>
        <v>OK!</v>
      </c>
    </row>
    <row r="114" spans="1:20" hidden="1">
      <c r="A114" s="359" t="e">
        <f>A$12</f>
        <v>#REF!</v>
      </c>
      <c r="B114" s="355"/>
      <c r="C114" s="355" t="e">
        <f>#REF!</f>
        <v>#REF!</v>
      </c>
      <c r="D114" s="355" t="e">
        <f>#REF!</f>
        <v>#REF!</v>
      </c>
      <c r="E114" s="355" t="e">
        <f>#REF!</f>
        <v>#REF!</v>
      </c>
      <c r="F114" s="257" t="e">
        <f>IF(C114&gt;C113,"STOPP!","OK!")</f>
        <v>#REF!</v>
      </c>
      <c r="G114" s="257" t="e">
        <f t="shared" si="401"/>
        <v>#REF!</v>
      </c>
      <c r="H114" s="257" t="e">
        <f t="shared" si="402"/>
        <v>#REF!</v>
      </c>
      <c r="I114" s="257" t="e">
        <f t="shared" si="403"/>
        <v>#REF!</v>
      </c>
      <c r="J114" s="257" t="e">
        <f t="shared" si="404"/>
        <v>#REF!</v>
      </c>
      <c r="K114" s="257" t="e">
        <f t="shared" si="405"/>
        <v>#REF!</v>
      </c>
      <c r="L114" s="257" t="e">
        <f t="shared" si="406"/>
        <v>#REF!</v>
      </c>
      <c r="M114" s="257" t="e">
        <f t="shared" si="407"/>
        <v>#REF!</v>
      </c>
      <c r="N114" s="257" t="e">
        <f t="shared" si="408"/>
        <v>#REF!</v>
      </c>
      <c r="O114" s="257" t="e">
        <f t="shared" si="409"/>
        <v>#REF!</v>
      </c>
      <c r="P114" s="257" t="e">
        <f t="shared" si="410"/>
        <v>#REF!</v>
      </c>
      <c r="Q114" s="257" t="e">
        <f t="shared" si="411"/>
        <v>#REF!</v>
      </c>
      <c r="R114" s="257" t="e">
        <f t="shared" si="412"/>
        <v>#REF!</v>
      </c>
      <c r="S114" s="257" t="e">
        <f>IF(D114&gt;D113,"STOPP!","OK!")</f>
        <v>#REF!</v>
      </c>
      <c r="T114" s="257" t="e">
        <f>IF(E114&gt;E113,"STOPP!","OK!")</f>
        <v>#REF!</v>
      </c>
    </row>
    <row r="115" spans="1:20" ht="18.75" customHeight="1">
      <c r="A115" s="465" t="e">
        <f>#REF!</f>
        <v>#REF!</v>
      </c>
      <c r="B115" s="583" t="e">
        <f>#REF!</f>
        <v>#REF!</v>
      </c>
      <c r="C115" s="584"/>
      <c r="D115" s="584"/>
      <c r="E115" s="585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</row>
    <row r="116" spans="1:20">
      <c r="A116" s="190" t="e">
        <f>A$8</f>
        <v>#REF!</v>
      </c>
      <c r="B116" s="190"/>
      <c r="C116" s="191"/>
      <c r="D116" s="191"/>
      <c r="E116" s="191"/>
      <c r="F116" s="257" t="str">
        <f t="shared" ref="F116:F118" si="415">IF(C116&lt;0,"STOPP!","OK!")</f>
        <v>OK!</v>
      </c>
      <c r="G116" s="257" t="str">
        <f t="shared" ref="G116:G120" si="416">IF(D116&lt;0,"STOPP!","OK!")</f>
        <v>OK!</v>
      </c>
      <c r="H116" s="257" t="str">
        <f t="shared" ref="H116:H120" si="417">IF(E116&lt;0,"STOPP!","OK!")</f>
        <v>OK!</v>
      </c>
      <c r="I116" s="257" t="str">
        <f t="shared" ref="I116:I120" si="418">IF(F116&lt;0,"STOPP!","OK!")</f>
        <v>OK!</v>
      </c>
      <c r="J116" s="257" t="str">
        <f t="shared" ref="J116:J120" si="419">IF(G116&lt;0,"STOPP!","OK!")</f>
        <v>OK!</v>
      </c>
      <c r="K116" s="257" t="str">
        <f t="shared" ref="K116:K120" si="420">IF(H116&lt;0,"STOPP!","OK!")</f>
        <v>OK!</v>
      </c>
      <c r="L116" s="257" t="str">
        <f t="shared" ref="L116:L120" si="421">IF(I116&lt;0,"STOPP!","OK!")</f>
        <v>OK!</v>
      </c>
      <c r="M116" s="257" t="str">
        <f t="shared" ref="M116:M120" si="422">IF(J116&lt;0,"STOPP!","OK!")</f>
        <v>OK!</v>
      </c>
      <c r="N116" s="257" t="str">
        <f t="shared" ref="N116:N120" si="423">IF(K116&lt;0,"STOPP!","OK!")</f>
        <v>OK!</v>
      </c>
      <c r="O116" s="257" t="str">
        <f t="shared" ref="O116:O120" si="424">IF(L116&lt;0,"STOPP!","OK!")</f>
        <v>OK!</v>
      </c>
      <c r="P116" s="257" t="str">
        <f t="shared" ref="P116:P120" si="425">IF(M116&lt;0,"STOPP!","OK!")</f>
        <v>OK!</v>
      </c>
      <c r="Q116" s="257" t="str">
        <f t="shared" ref="Q116:Q120" si="426">IF(N116&lt;0,"STOPP!","OK!")</f>
        <v>OK!</v>
      </c>
      <c r="R116" s="257" t="str">
        <f t="shared" ref="R116:R120" si="427">IF(O116&lt;0,"STOPP!","OK!")</f>
        <v>OK!</v>
      </c>
      <c r="S116" s="257" t="str">
        <f t="shared" ref="S116:S118" si="428">IF(D116&lt;0,"STOPP!","OK!")</f>
        <v>OK!</v>
      </c>
      <c r="T116" s="257" t="str">
        <f t="shared" ref="T116:T118" si="429">IF(E116&lt;0,"STOPP!","OK!")</f>
        <v>OK!</v>
      </c>
    </row>
    <row r="117" spans="1:20">
      <c r="A117" s="190" t="e">
        <f>A$9</f>
        <v>#REF!</v>
      </c>
      <c r="B117" s="190"/>
      <c r="C117" s="192"/>
      <c r="D117" s="192"/>
      <c r="E117" s="192"/>
      <c r="F117" s="257" t="str">
        <f t="shared" si="415"/>
        <v>OK!</v>
      </c>
      <c r="G117" s="257" t="str">
        <f t="shared" si="416"/>
        <v>OK!</v>
      </c>
      <c r="H117" s="257" t="str">
        <f t="shared" si="417"/>
        <v>OK!</v>
      </c>
      <c r="I117" s="257" t="str">
        <f t="shared" si="418"/>
        <v>OK!</v>
      </c>
      <c r="J117" s="257" t="str">
        <f t="shared" si="419"/>
        <v>OK!</v>
      </c>
      <c r="K117" s="257" t="str">
        <f t="shared" si="420"/>
        <v>OK!</v>
      </c>
      <c r="L117" s="257" t="str">
        <f t="shared" si="421"/>
        <v>OK!</v>
      </c>
      <c r="M117" s="257" t="str">
        <f t="shared" si="422"/>
        <v>OK!</v>
      </c>
      <c r="N117" s="257" t="str">
        <f t="shared" si="423"/>
        <v>OK!</v>
      </c>
      <c r="O117" s="257" t="str">
        <f t="shared" si="424"/>
        <v>OK!</v>
      </c>
      <c r="P117" s="257" t="str">
        <f t="shared" si="425"/>
        <v>OK!</v>
      </c>
      <c r="Q117" s="257" t="str">
        <f t="shared" si="426"/>
        <v>OK!</v>
      </c>
      <c r="R117" s="257" t="str">
        <f t="shared" si="427"/>
        <v>OK!</v>
      </c>
      <c r="S117" s="257" t="str">
        <f t="shared" si="428"/>
        <v>OK!</v>
      </c>
      <c r="T117" s="257" t="str">
        <f t="shared" si="429"/>
        <v>OK!</v>
      </c>
    </row>
    <row r="118" spans="1:20">
      <c r="A118" s="357" t="e">
        <f>A$10</f>
        <v>#REF!</v>
      </c>
      <c r="B118" s="358"/>
      <c r="C118" s="355">
        <f>C119-C116-C117</f>
        <v>0</v>
      </c>
      <c r="D118" s="353">
        <f>D119-D116-D117</f>
        <v>0</v>
      </c>
      <c r="E118" s="353">
        <f>E119-E116-E117</f>
        <v>0</v>
      </c>
      <c r="F118" s="257" t="str">
        <f t="shared" si="415"/>
        <v>OK!</v>
      </c>
      <c r="G118" s="257" t="str">
        <f t="shared" si="416"/>
        <v>OK!</v>
      </c>
      <c r="H118" s="257" t="str">
        <f t="shared" si="417"/>
        <v>OK!</v>
      </c>
      <c r="I118" s="257" t="str">
        <f t="shared" si="418"/>
        <v>OK!</v>
      </c>
      <c r="J118" s="257" t="str">
        <f t="shared" si="419"/>
        <v>OK!</v>
      </c>
      <c r="K118" s="257" t="str">
        <f t="shared" si="420"/>
        <v>OK!</v>
      </c>
      <c r="L118" s="257" t="str">
        <f t="shared" si="421"/>
        <v>OK!</v>
      </c>
      <c r="M118" s="257" t="str">
        <f t="shared" si="422"/>
        <v>OK!</v>
      </c>
      <c r="N118" s="257" t="str">
        <f t="shared" si="423"/>
        <v>OK!</v>
      </c>
      <c r="O118" s="257" t="str">
        <f t="shared" si="424"/>
        <v>OK!</v>
      </c>
      <c r="P118" s="257" t="str">
        <f t="shared" si="425"/>
        <v>OK!</v>
      </c>
      <c r="Q118" s="257" t="str">
        <f t="shared" si="426"/>
        <v>OK!</v>
      </c>
      <c r="R118" s="257" t="str">
        <f t="shared" si="427"/>
        <v>OK!</v>
      </c>
      <c r="S118" s="257" t="str">
        <f t="shared" si="428"/>
        <v>OK!</v>
      </c>
      <c r="T118" s="257" t="str">
        <f t="shared" si="429"/>
        <v>OK!</v>
      </c>
    </row>
    <row r="119" spans="1:20">
      <c r="A119" s="347" t="e">
        <f>A$11</f>
        <v>#REF!</v>
      </c>
      <c r="B119" s="348"/>
      <c r="C119" s="356"/>
      <c r="D119" s="354"/>
      <c r="E119" s="354"/>
      <c r="F119" s="257" t="str">
        <f>IF(C119&lt;0,"STOPP!","OK!")</f>
        <v>OK!</v>
      </c>
      <c r="G119" s="257" t="str">
        <f t="shared" si="416"/>
        <v>OK!</v>
      </c>
      <c r="H119" s="257" t="str">
        <f t="shared" si="417"/>
        <v>OK!</v>
      </c>
      <c r="I119" s="257" t="str">
        <f t="shared" si="418"/>
        <v>OK!</v>
      </c>
      <c r="J119" s="257" t="str">
        <f t="shared" si="419"/>
        <v>OK!</v>
      </c>
      <c r="K119" s="257" t="str">
        <f t="shared" si="420"/>
        <v>OK!</v>
      </c>
      <c r="L119" s="257" t="str">
        <f t="shared" si="421"/>
        <v>OK!</v>
      </c>
      <c r="M119" s="257" t="str">
        <f t="shared" si="422"/>
        <v>OK!</v>
      </c>
      <c r="N119" s="257" t="str">
        <f t="shared" si="423"/>
        <v>OK!</v>
      </c>
      <c r="O119" s="257" t="str">
        <f t="shared" si="424"/>
        <v>OK!</v>
      </c>
      <c r="P119" s="257" t="str">
        <f t="shared" si="425"/>
        <v>OK!</v>
      </c>
      <c r="Q119" s="257" t="str">
        <f t="shared" si="426"/>
        <v>OK!</v>
      </c>
      <c r="R119" s="257" t="str">
        <f t="shared" si="427"/>
        <v>OK!</v>
      </c>
      <c r="S119" s="257" t="str">
        <f>IF(D119&lt;0,"STOPP!","OK!")</f>
        <v>OK!</v>
      </c>
      <c r="T119" s="257" t="str">
        <f>IF(E119&lt;0,"STOPP!","OK!")</f>
        <v>OK!</v>
      </c>
    </row>
    <row r="120" spans="1:20">
      <c r="A120" s="359" t="e">
        <f>A$12</f>
        <v>#REF!</v>
      </c>
      <c r="B120" s="355"/>
      <c r="C120" s="355" t="e">
        <f>#REF!</f>
        <v>#REF!</v>
      </c>
      <c r="D120" s="355" t="e">
        <f>#REF!</f>
        <v>#REF!</v>
      </c>
      <c r="E120" s="355" t="e">
        <f>#REF!</f>
        <v>#REF!</v>
      </c>
      <c r="F120" s="257" t="e">
        <f>IF(C120&gt;C119,"STOPP!","OK!")</f>
        <v>#REF!</v>
      </c>
      <c r="G120" s="257" t="e">
        <f t="shared" si="416"/>
        <v>#REF!</v>
      </c>
      <c r="H120" s="257" t="e">
        <f t="shared" si="417"/>
        <v>#REF!</v>
      </c>
      <c r="I120" s="257" t="e">
        <f t="shared" si="418"/>
        <v>#REF!</v>
      </c>
      <c r="J120" s="257" t="e">
        <f t="shared" si="419"/>
        <v>#REF!</v>
      </c>
      <c r="K120" s="257" t="e">
        <f t="shared" si="420"/>
        <v>#REF!</v>
      </c>
      <c r="L120" s="257" t="e">
        <f t="shared" si="421"/>
        <v>#REF!</v>
      </c>
      <c r="M120" s="257" t="e">
        <f t="shared" si="422"/>
        <v>#REF!</v>
      </c>
      <c r="N120" s="257" t="e">
        <f t="shared" si="423"/>
        <v>#REF!</v>
      </c>
      <c r="O120" s="257" t="e">
        <f t="shared" si="424"/>
        <v>#REF!</v>
      </c>
      <c r="P120" s="257" t="e">
        <f t="shared" si="425"/>
        <v>#REF!</v>
      </c>
      <c r="Q120" s="257" t="e">
        <f t="shared" si="426"/>
        <v>#REF!</v>
      </c>
      <c r="R120" s="257" t="e">
        <f t="shared" si="427"/>
        <v>#REF!</v>
      </c>
      <c r="S120" s="257" t="e">
        <f>IF(D120&gt;D119,"STOPP!","OK!")</f>
        <v>#REF!</v>
      </c>
      <c r="T120" s="257" t="e">
        <f>IF(E120&gt;E119,"STOPP!","OK!")</f>
        <v>#REF!</v>
      </c>
    </row>
    <row r="121" spans="1:20" ht="18.75">
      <c r="A121" s="454" t="e">
        <f>'(B2) Struktura Organizative'!A22</f>
        <v>#REF!</v>
      </c>
      <c r="B121" s="586" t="e">
        <f>'(B2) Struktura Organizative'!B22</f>
        <v>#REF!</v>
      </c>
      <c r="C121" s="587"/>
      <c r="D121" s="587"/>
      <c r="E121" s="588"/>
      <c r="G121" s="216">
        <f>C125</f>
        <v>23637</v>
      </c>
      <c r="H121" s="216">
        <f t="shared" ref="H121" si="430">D125</f>
        <v>23637</v>
      </c>
      <c r="I121" s="216">
        <f t="shared" ref="I121" si="431">E125</f>
        <v>23637</v>
      </c>
      <c r="J121" s="216">
        <f>C122</f>
        <v>10577</v>
      </c>
      <c r="K121" s="216">
        <f t="shared" ref="K121" si="432">D122</f>
        <v>10577</v>
      </c>
      <c r="L121" s="216">
        <f t="shared" ref="L121" si="433">E122</f>
        <v>10577</v>
      </c>
      <c r="M121" s="216">
        <f>C123</f>
        <v>11060</v>
      </c>
      <c r="N121" s="216">
        <f t="shared" ref="N121" si="434">D123</f>
        <v>11060</v>
      </c>
      <c r="O121" s="216">
        <f t="shared" ref="O121" si="435">E123</f>
        <v>11060</v>
      </c>
      <c r="P121" s="216">
        <f>C124</f>
        <v>2000</v>
      </c>
      <c r="Q121" s="216">
        <f t="shared" ref="Q121" si="436">D124</f>
        <v>2000</v>
      </c>
      <c r="R121" s="216">
        <f t="shared" ref="R121" si="437">E124</f>
        <v>2000</v>
      </c>
    </row>
    <row r="122" spans="1:20">
      <c r="A122" s="190" t="e">
        <f>A$8</f>
        <v>#REF!</v>
      </c>
      <c r="B122" s="190"/>
      <c r="C122" s="355">
        <f t="shared" ref="C122:E123" si="438">C128+C134+C140</f>
        <v>10577</v>
      </c>
      <c r="D122" s="355">
        <f t="shared" si="438"/>
        <v>10577</v>
      </c>
      <c r="E122" s="355">
        <f t="shared" si="438"/>
        <v>10577</v>
      </c>
      <c r="F122" s="257" t="str">
        <f t="shared" ref="F122:F124" si="439">IF(C122&lt;0,"STOPP!","OK!")</f>
        <v>OK!</v>
      </c>
      <c r="G122" s="257" t="str">
        <f t="shared" ref="G122:G124" si="440">IF(D122&lt;0,"STOPP!","OK!")</f>
        <v>OK!</v>
      </c>
      <c r="H122" s="257" t="str">
        <f t="shared" ref="H122:H124" si="441">IF(E122&lt;0,"STOPP!","OK!")</f>
        <v>OK!</v>
      </c>
      <c r="I122" s="257" t="str">
        <f t="shared" ref="I122:I124" si="442">IF(F122&lt;0,"STOPP!","OK!")</f>
        <v>OK!</v>
      </c>
      <c r="J122" s="257" t="str">
        <f t="shared" ref="J122:J124" si="443">IF(G122&lt;0,"STOPP!","OK!")</f>
        <v>OK!</v>
      </c>
      <c r="K122" s="257" t="str">
        <f t="shared" ref="K122:K124" si="444">IF(H122&lt;0,"STOPP!","OK!")</f>
        <v>OK!</v>
      </c>
      <c r="L122" s="257" t="str">
        <f t="shared" ref="L122:L124" si="445">IF(I122&lt;0,"STOPP!","OK!")</f>
        <v>OK!</v>
      </c>
      <c r="M122" s="257" t="str">
        <f t="shared" ref="M122:M124" si="446">IF(J122&lt;0,"STOPP!","OK!")</f>
        <v>OK!</v>
      </c>
      <c r="N122" s="257" t="str">
        <f t="shared" ref="N122:N124" si="447">IF(K122&lt;0,"STOPP!","OK!")</f>
        <v>OK!</v>
      </c>
      <c r="O122" s="257" t="str">
        <f t="shared" ref="O122:O124" si="448">IF(L122&lt;0,"STOPP!","OK!")</f>
        <v>OK!</v>
      </c>
      <c r="P122" s="257" t="str">
        <f t="shared" ref="P122:P124" si="449">IF(M122&lt;0,"STOPP!","OK!")</f>
        <v>OK!</v>
      </c>
      <c r="Q122" s="257" t="str">
        <f t="shared" ref="Q122:Q124" si="450">IF(N122&lt;0,"STOPP!","OK!")</f>
        <v>OK!</v>
      </c>
      <c r="R122" s="257" t="str">
        <f t="shared" ref="R122:R124" si="451">IF(O122&lt;0,"STOPP!","OK!")</f>
        <v>OK!</v>
      </c>
      <c r="S122" s="257" t="str">
        <f t="shared" ref="S122:S124" si="452">IF(D122&lt;0,"STOPP!","OK!")</f>
        <v>OK!</v>
      </c>
      <c r="T122" s="257" t="str">
        <f t="shared" ref="T122:T124" si="453">IF(E122&lt;0,"STOPP!","OK!")</f>
        <v>OK!</v>
      </c>
    </row>
    <row r="123" spans="1:20">
      <c r="A123" s="190" t="e">
        <f>A$9</f>
        <v>#REF!</v>
      </c>
      <c r="B123" s="190"/>
      <c r="C123" s="355">
        <f t="shared" si="438"/>
        <v>11060</v>
      </c>
      <c r="D123" s="355">
        <f t="shared" si="438"/>
        <v>11060</v>
      </c>
      <c r="E123" s="355">
        <f t="shared" si="438"/>
        <v>11060</v>
      </c>
      <c r="F123" s="257" t="str">
        <f t="shared" si="439"/>
        <v>OK!</v>
      </c>
      <c r="G123" s="257" t="str">
        <f t="shared" si="440"/>
        <v>OK!</v>
      </c>
      <c r="H123" s="257" t="str">
        <f t="shared" si="441"/>
        <v>OK!</v>
      </c>
      <c r="I123" s="257" t="str">
        <f t="shared" si="442"/>
        <v>OK!</v>
      </c>
      <c r="J123" s="257" t="str">
        <f t="shared" si="443"/>
        <v>OK!</v>
      </c>
      <c r="K123" s="257" t="str">
        <f t="shared" si="444"/>
        <v>OK!</v>
      </c>
      <c r="L123" s="257" t="str">
        <f t="shared" si="445"/>
        <v>OK!</v>
      </c>
      <c r="M123" s="257" t="str">
        <f t="shared" si="446"/>
        <v>OK!</v>
      </c>
      <c r="N123" s="257" t="str">
        <f t="shared" si="447"/>
        <v>OK!</v>
      </c>
      <c r="O123" s="257" t="str">
        <f t="shared" si="448"/>
        <v>OK!</v>
      </c>
      <c r="P123" s="257" t="str">
        <f t="shared" si="449"/>
        <v>OK!</v>
      </c>
      <c r="Q123" s="257" t="str">
        <f t="shared" si="450"/>
        <v>OK!</v>
      </c>
      <c r="R123" s="257" t="str">
        <f t="shared" si="451"/>
        <v>OK!</v>
      </c>
      <c r="S123" s="257" t="str">
        <f t="shared" si="452"/>
        <v>OK!</v>
      </c>
      <c r="T123" s="257" t="str">
        <f t="shared" si="453"/>
        <v>OK!</v>
      </c>
    </row>
    <row r="124" spans="1:20">
      <c r="A124" s="357" t="e">
        <f>A$10</f>
        <v>#REF!</v>
      </c>
      <c r="B124" s="358"/>
      <c r="C124" s="355">
        <f>C125-C122-C123</f>
        <v>2000</v>
      </c>
      <c r="D124" s="353">
        <f>D125-D122-D123</f>
        <v>2000</v>
      </c>
      <c r="E124" s="353">
        <f>E125-E122-E123</f>
        <v>2000</v>
      </c>
      <c r="F124" s="257" t="str">
        <f t="shared" si="439"/>
        <v>OK!</v>
      </c>
      <c r="G124" s="257" t="str">
        <f t="shared" si="440"/>
        <v>OK!</v>
      </c>
      <c r="H124" s="257" t="str">
        <f t="shared" si="441"/>
        <v>OK!</v>
      </c>
      <c r="I124" s="257" t="str">
        <f t="shared" si="442"/>
        <v>OK!</v>
      </c>
      <c r="J124" s="257" t="str">
        <f t="shared" si="443"/>
        <v>OK!</v>
      </c>
      <c r="K124" s="257" t="str">
        <f t="shared" si="444"/>
        <v>OK!</v>
      </c>
      <c r="L124" s="257" t="str">
        <f t="shared" si="445"/>
        <v>OK!</v>
      </c>
      <c r="M124" s="257" t="str">
        <f t="shared" si="446"/>
        <v>OK!</v>
      </c>
      <c r="N124" s="257" t="str">
        <f t="shared" si="447"/>
        <v>OK!</v>
      </c>
      <c r="O124" s="257" t="str">
        <f t="shared" si="448"/>
        <v>OK!</v>
      </c>
      <c r="P124" s="257" t="str">
        <f t="shared" si="449"/>
        <v>OK!</v>
      </c>
      <c r="Q124" s="257" t="str">
        <f t="shared" si="450"/>
        <v>OK!</v>
      </c>
      <c r="R124" s="257" t="str">
        <f t="shared" si="451"/>
        <v>OK!</v>
      </c>
      <c r="S124" s="257" t="str">
        <f t="shared" si="452"/>
        <v>OK!</v>
      </c>
      <c r="T124" s="257" t="str">
        <f t="shared" si="453"/>
        <v>OK!</v>
      </c>
    </row>
    <row r="125" spans="1:20">
      <c r="A125" s="347" t="e">
        <f>A$11</f>
        <v>#REF!</v>
      </c>
      <c r="B125" s="348"/>
      <c r="C125" s="355">
        <f>C131+C137+C143</f>
        <v>23637</v>
      </c>
      <c r="D125" s="355">
        <f>D131+D137+D143</f>
        <v>23637</v>
      </c>
      <c r="E125" s="355">
        <f>E131+E137+E143</f>
        <v>23637</v>
      </c>
      <c r="F125" s="257" t="str">
        <f>IF(C125&lt;0,"STOPP!","OK!")</f>
        <v>OK!</v>
      </c>
      <c r="G125" s="257" t="str">
        <f t="shared" ref="G125:G126" si="454">IF(D125&lt;0,"STOPP!","OK!")</f>
        <v>OK!</v>
      </c>
      <c r="H125" s="257" t="str">
        <f t="shared" ref="H125:H126" si="455">IF(E125&lt;0,"STOPP!","OK!")</f>
        <v>OK!</v>
      </c>
      <c r="I125" s="257" t="str">
        <f t="shared" ref="I125:I126" si="456">IF(F125&lt;0,"STOPP!","OK!")</f>
        <v>OK!</v>
      </c>
      <c r="J125" s="257" t="str">
        <f t="shared" ref="J125:J126" si="457">IF(G125&lt;0,"STOPP!","OK!")</f>
        <v>OK!</v>
      </c>
      <c r="K125" s="257" t="str">
        <f t="shared" ref="K125:K126" si="458">IF(H125&lt;0,"STOPP!","OK!")</f>
        <v>OK!</v>
      </c>
      <c r="L125" s="257" t="str">
        <f t="shared" ref="L125:L126" si="459">IF(I125&lt;0,"STOPP!","OK!")</f>
        <v>OK!</v>
      </c>
      <c r="M125" s="257" t="str">
        <f t="shared" ref="M125:M126" si="460">IF(J125&lt;0,"STOPP!","OK!")</f>
        <v>OK!</v>
      </c>
      <c r="N125" s="257" t="str">
        <f t="shared" ref="N125:N126" si="461">IF(K125&lt;0,"STOPP!","OK!")</f>
        <v>OK!</v>
      </c>
      <c r="O125" s="257" t="str">
        <f t="shared" ref="O125:O126" si="462">IF(L125&lt;0,"STOPP!","OK!")</f>
        <v>OK!</v>
      </c>
      <c r="P125" s="257" t="str">
        <f t="shared" ref="P125:P126" si="463">IF(M125&lt;0,"STOPP!","OK!")</f>
        <v>OK!</v>
      </c>
      <c r="Q125" s="257" t="str">
        <f t="shared" ref="Q125:Q126" si="464">IF(N125&lt;0,"STOPP!","OK!")</f>
        <v>OK!</v>
      </c>
      <c r="R125" s="257" t="str">
        <f t="shared" ref="R125:R126" si="465">IF(O125&lt;0,"STOPP!","OK!")</f>
        <v>OK!</v>
      </c>
      <c r="S125" s="257" t="str">
        <f>IF(D125&lt;0,"STOPP!","OK!")</f>
        <v>OK!</v>
      </c>
      <c r="T125" s="257" t="str">
        <f>IF(E125&lt;0,"STOPP!","OK!")</f>
        <v>OK!</v>
      </c>
    </row>
    <row r="126" spans="1:20">
      <c r="A126" s="359" t="e">
        <f>A$12</f>
        <v>#REF!</v>
      </c>
      <c r="B126" s="355"/>
      <c r="C126" s="355" t="e">
        <f>#REF!</f>
        <v>#REF!</v>
      </c>
      <c r="D126" s="353" t="e">
        <f>#REF!</f>
        <v>#REF!</v>
      </c>
      <c r="E126" s="353" t="e">
        <f>#REF!</f>
        <v>#REF!</v>
      </c>
      <c r="F126" s="257" t="e">
        <f>IF(C126&gt;C125,"STOPP!","OK!")</f>
        <v>#REF!</v>
      </c>
      <c r="G126" s="257" t="e">
        <f t="shared" si="454"/>
        <v>#REF!</v>
      </c>
      <c r="H126" s="257" t="e">
        <f t="shared" si="455"/>
        <v>#REF!</v>
      </c>
      <c r="I126" s="257" t="e">
        <f t="shared" si="456"/>
        <v>#REF!</v>
      </c>
      <c r="J126" s="257" t="e">
        <f t="shared" si="457"/>
        <v>#REF!</v>
      </c>
      <c r="K126" s="257" t="e">
        <f t="shared" si="458"/>
        <v>#REF!</v>
      </c>
      <c r="L126" s="257" t="e">
        <f t="shared" si="459"/>
        <v>#REF!</v>
      </c>
      <c r="M126" s="257" t="e">
        <f t="shared" si="460"/>
        <v>#REF!</v>
      </c>
      <c r="N126" s="257" t="e">
        <f t="shared" si="461"/>
        <v>#REF!</v>
      </c>
      <c r="O126" s="257" t="e">
        <f t="shared" si="462"/>
        <v>#REF!</v>
      </c>
      <c r="P126" s="257" t="e">
        <f t="shared" si="463"/>
        <v>#REF!</v>
      </c>
      <c r="Q126" s="257" t="e">
        <f t="shared" si="464"/>
        <v>#REF!</v>
      </c>
      <c r="R126" s="257" t="e">
        <f t="shared" si="465"/>
        <v>#REF!</v>
      </c>
      <c r="S126" s="257" t="e">
        <f>IF(D126&gt;D125,"STOPP!","OK!")</f>
        <v>#REF!</v>
      </c>
      <c r="T126" s="257" t="e">
        <f>IF(E126&gt;E125,"STOPP!","OK!")</f>
        <v>#REF!</v>
      </c>
    </row>
    <row r="127" spans="1:20" ht="18.75" customHeight="1">
      <c r="A127" s="465" t="e">
        <f>#REF!</f>
        <v>#REF!</v>
      </c>
      <c r="B127" s="594" t="e">
        <f>#REF!</f>
        <v>#REF!</v>
      </c>
      <c r="C127" s="595"/>
      <c r="D127" s="595"/>
      <c r="E127" s="596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</row>
    <row r="128" spans="1:20">
      <c r="A128" s="190" t="e">
        <f>A$8</f>
        <v>#REF!</v>
      </c>
      <c r="B128" s="190"/>
      <c r="C128" s="191"/>
      <c r="D128" s="191"/>
      <c r="E128" s="191"/>
      <c r="F128" s="257" t="str">
        <f t="shared" ref="F128:F130" si="466">IF(C128&lt;0,"STOPP!","OK!")</f>
        <v>OK!</v>
      </c>
      <c r="G128" s="257" t="str">
        <f t="shared" ref="G128:G132" si="467">IF(D128&lt;0,"STOPP!","OK!")</f>
        <v>OK!</v>
      </c>
      <c r="H128" s="257" t="str">
        <f t="shared" ref="H128:H132" si="468">IF(E128&lt;0,"STOPP!","OK!")</f>
        <v>OK!</v>
      </c>
      <c r="I128" s="257" t="str">
        <f t="shared" ref="I128:I132" si="469">IF(F128&lt;0,"STOPP!","OK!")</f>
        <v>OK!</v>
      </c>
      <c r="J128" s="257" t="str">
        <f t="shared" ref="J128:J132" si="470">IF(G128&lt;0,"STOPP!","OK!")</f>
        <v>OK!</v>
      </c>
      <c r="K128" s="257" t="str">
        <f t="shared" ref="K128:K132" si="471">IF(H128&lt;0,"STOPP!","OK!")</f>
        <v>OK!</v>
      </c>
      <c r="L128" s="257" t="str">
        <f t="shared" ref="L128:L132" si="472">IF(I128&lt;0,"STOPP!","OK!")</f>
        <v>OK!</v>
      </c>
      <c r="M128" s="257" t="str">
        <f t="shared" ref="M128:M132" si="473">IF(J128&lt;0,"STOPP!","OK!")</f>
        <v>OK!</v>
      </c>
      <c r="N128" s="257" t="str">
        <f t="shared" ref="N128:N132" si="474">IF(K128&lt;0,"STOPP!","OK!")</f>
        <v>OK!</v>
      </c>
      <c r="O128" s="257" t="str">
        <f t="shared" ref="O128:O132" si="475">IF(L128&lt;0,"STOPP!","OK!")</f>
        <v>OK!</v>
      </c>
      <c r="P128" s="257" t="str">
        <f t="shared" ref="P128:P132" si="476">IF(M128&lt;0,"STOPP!","OK!")</f>
        <v>OK!</v>
      </c>
      <c r="Q128" s="257" t="str">
        <f t="shared" ref="Q128:Q132" si="477">IF(N128&lt;0,"STOPP!","OK!")</f>
        <v>OK!</v>
      </c>
      <c r="R128" s="257" t="str">
        <f t="shared" ref="R128:R132" si="478">IF(O128&lt;0,"STOPP!","OK!")</f>
        <v>OK!</v>
      </c>
      <c r="S128" s="257" t="str">
        <f t="shared" ref="S128:S130" si="479">IF(D128&lt;0,"STOPP!","OK!")</f>
        <v>OK!</v>
      </c>
      <c r="T128" s="257" t="str">
        <f t="shared" ref="T128:T130" si="480">IF(E128&lt;0,"STOPP!","OK!")</f>
        <v>OK!</v>
      </c>
    </row>
    <row r="129" spans="1:20">
      <c r="A129" s="190" t="e">
        <f>A$9</f>
        <v>#REF!</v>
      </c>
      <c r="B129" s="190"/>
      <c r="C129" s="192"/>
      <c r="D129" s="192"/>
      <c r="E129" s="192"/>
      <c r="F129" s="257" t="str">
        <f t="shared" si="466"/>
        <v>OK!</v>
      </c>
      <c r="G129" s="257" t="str">
        <f t="shared" si="467"/>
        <v>OK!</v>
      </c>
      <c r="H129" s="257" t="str">
        <f t="shared" si="468"/>
        <v>OK!</v>
      </c>
      <c r="I129" s="257" t="str">
        <f t="shared" si="469"/>
        <v>OK!</v>
      </c>
      <c r="J129" s="257" t="str">
        <f t="shared" si="470"/>
        <v>OK!</v>
      </c>
      <c r="K129" s="257" t="str">
        <f t="shared" si="471"/>
        <v>OK!</v>
      </c>
      <c r="L129" s="257" t="str">
        <f t="shared" si="472"/>
        <v>OK!</v>
      </c>
      <c r="M129" s="257" t="str">
        <f t="shared" si="473"/>
        <v>OK!</v>
      </c>
      <c r="N129" s="257" t="str">
        <f t="shared" si="474"/>
        <v>OK!</v>
      </c>
      <c r="O129" s="257" t="str">
        <f t="shared" si="475"/>
        <v>OK!</v>
      </c>
      <c r="P129" s="257" t="str">
        <f t="shared" si="476"/>
        <v>OK!</v>
      </c>
      <c r="Q129" s="257" t="str">
        <f t="shared" si="477"/>
        <v>OK!</v>
      </c>
      <c r="R129" s="257" t="str">
        <f t="shared" si="478"/>
        <v>OK!</v>
      </c>
      <c r="S129" s="257" t="str">
        <f t="shared" si="479"/>
        <v>OK!</v>
      </c>
      <c r="T129" s="257" t="str">
        <f t="shared" si="480"/>
        <v>OK!</v>
      </c>
    </row>
    <row r="130" spans="1:20">
      <c r="A130" s="357" t="e">
        <f>A$10</f>
        <v>#REF!</v>
      </c>
      <c r="B130" s="358"/>
      <c r="C130" s="355">
        <f>C131-C128-C129</f>
        <v>0</v>
      </c>
      <c r="D130" s="353">
        <f>D131-D128-D129</f>
        <v>0</v>
      </c>
      <c r="E130" s="353">
        <f>E131-E128-E129</f>
        <v>0</v>
      </c>
      <c r="F130" s="257" t="str">
        <f t="shared" si="466"/>
        <v>OK!</v>
      </c>
      <c r="G130" s="257" t="str">
        <f t="shared" si="467"/>
        <v>OK!</v>
      </c>
      <c r="H130" s="257" t="str">
        <f t="shared" si="468"/>
        <v>OK!</v>
      </c>
      <c r="I130" s="257" t="str">
        <f t="shared" si="469"/>
        <v>OK!</v>
      </c>
      <c r="J130" s="257" t="str">
        <f t="shared" si="470"/>
        <v>OK!</v>
      </c>
      <c r="K130" s="257" t="str">
        <f t="shared" si="471"/>
        <v>OK!</v>
      </c>
      <c r="L130" s="257" t="str">
        <f t="shared" si="472"/>
        <v>OK!</v>
      </c>
      <c r="M130" s="257" t="str">
        <f t="shared" si="473"/>
        <v>OK!</v>
      </c>
      <c r="N130" s="257" t="str">
        <f t="shared" si="474"/>
        <v>OK!</v>
      </c>
      <c r="O130" s="257" t="str">
        <f t="shared" si="475"/>
        <v>OK!</v>
      </c>
      <c r="P130" s="257" t="str">
        <f t="shared" si="476"/>
        <v>OK!</v>
      </c>
      <c r="Q130" s="257" t="str">
        <f t="shared" si="477"/>
        <v>OK!</v>
      </c>
      <c r="R130" s="257" t="str">
        <f t="shared" si="478"/>
        <v>OK!</v>
      </c>
      <c r="S130" s="257" t="str">
        <f t="shared" si="479"/>
        <v>OK!</v>
      </c>
      <c r="T130" s="257" t="str">
        <f t="shared" si="480"/>
        <v>OK!</v>
      </c>
    </row>
    <row r="131" spans="1:20">
      <c r="A131" s="347" t="e">
        <f>A$11</f>
        <v>#REF!</v>
      </c>
      <c r="B131" s="348"/>
      <c r="C131" s="356"/>
      <c r="D131" s="354"/>
      <c r="E131" s="354"/>
      <c r="F131" s="257" t="str">
        <f>IF(C131&lt;0,"STOPP!","OK!")</f>
        <v>OK!</v>
      </c>
      <c r="G131" s="257" t="str">
        <f t="shared" si="467"/>
        <v>OK!</v>
      </c>
      <c r="H131" s="257" t="str">
        <f t="shared" si="468"/>
        <v>OK!</v>
      </c>
      <c r="I131" s="257" t="str">
        <f t="shared" si="469"/>
        <v>OK!</v>
      </c>
      <c r="J131" s="257" t="str">
        <f t="shared" si="470"/>
        <v>OK!</v>
      </c>
      <c r="K131" s="257" t="str">
        <f t="shared" si="471"/>
        <v>OK!</v>
      </c>
      <c r="L131" s="257" t="str">
        <f t="shared" si="472"/>
        <v>OK!</v>
      </c>
      <c r="M131" s="257" t="str">
        <f t="shared" si="473"/>
        <v>OK!</v>
      </c>
      <c r="N131" s="257" t="str">
        <f t="shared" si="474"/>
        <v>OK!</v>
      </c>
      <c r="O131" s="257" t="str">
        <f t="shared" si="475"/>
        <v>OK!</v>
      </c>
      <c r="P131" s="257" t="str">
        <f t="shared" si="476"/>
        <v>OK!</v>
      </c>
      <c r="Q131" s="257" t="str">
        <f t="shared" si="477"/>
        <v>OK!</v>
      </c>
      <c r="R131" s="257" t="str">
        <f t="shared" si="478"/>
        <v>OK!</v>
      </c>
      <c r="S131" s="257" t="str">
        <f>IF(D131&lt;0,"STOPP!","OK!")</f>
        <v>OK!</v>
      </c>
      <c r="T131" s="257" t="str">
        <f>IF(E131&lt;0,"STOPP!","OK!")</f>
        <v>OK!</v>
      </c>
    </row>
    <row r="132" spans="1:20">
      <c r="A132" s="359" t="e">
        <f>A$12</f>
        <v>#REF!</v>
      </c>
      <c r="B132" s="355"/>
      <c r="C132" s="355" t="e">
        <f>#REF!</f>
        <v>#REF!</v>
      </c>
      <c r="D132" s="355" t="e">
        <f>#REF!</f>
        <v>#REF!</v>
      </c>
      <c r="E132" s="355" t="e">
        <f>#REF!</f>
        <v>#REF!</v>
      </c>
      <c r="F132" s="257" t="e">
        <f>IF(C132&gt;C131,"STOPP!","OK!")</f>
        <v>#REF!</v>
      </c>
      <c r="G132" s="257" t="e">
        <f t="shared" si="467"/>
        <v>#REF!</v>
      </c>
      <c r="H132" s="257" t="e">
        <f t="shared" si="468"/>
        <v>#REF!</v>
      </c>
      <c r="I132" s="257" t="e">
        <f t="shared" si="469"/>
        <v>#REF!</v>
      </c>
      <c r="J132" s="257" t="e">
        <f t="shared" si="470"/>
        <v>#REF!</v>
      </c>
      <c r="K132" s="257" t="e">
        <f t="shared" si="471"/>
        <v>#REF!</v>
      </c>
      <c r="L132" s="257" t="e">
        <f t="shared" si="472"/>
        <v>#REF!</v>
      </c>
      <c r="M132" s="257" t="e">
        <f t="shared" si="473"/>
        <v>#REF!</v>
      </c>
      <c r="N132" s="257" t="e">
        <f t="shared" si="474"/>
        <v>#REF!</v>
      </c>
      <c r="O132" s="257" t="e">
        <f t="shared" si="475"/>
        <v>#REF!</v>
      </c>
      <c r="P132" s="257" t="e">
        <f t="shared" si="476"/>
        <v>#REF!</v>
      </c>
      <c r="Q132" s="257" t="e">
        <f t="shared" si="477"/>
        <v>#REF!</v>
      </c>
      <c r="R132" s="257" t="e">
        <f t="shared" si="478"/>
        <v>#REF!</v>
      </c>
      <c r="S132" s="257" t="e">
        <f>IF(D132&gt;D131,"STOPP!","OK!")</f>
        <v>#REF!</v>
      </c>
      <c r="T132" s="257" t="e">
        <f>IF(E132&gt;E131,"STOPP!","OK!")</f>
        <v>#REF!</v>
      </c>
    </row>
    <row r="133" spans="1:20" ht="18.75" customHeight="1">
      <c r="A133" s="465" t="e">
        <f>#REF!</f>
        <v>#REF!</v>
      </c>
      <c r="B133" s="583" t="e">
        <f>#REF!</f>
        <v>#REF!</v>
      </c>
      <c r="C133" s="584"/>
      <c r="D133" s="584"/>
      <c r="E133" s="585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</row>
    <row r="134" spans="1:20">
      <c r="A134" s="190" t="e">
        <f>A$8</f>
        <v>#REF!</v>
      </c>
      <c r="B134" s="190"/>
      <c r="C134" s="191">
        <v>5737</v>
      </c>
      <c r="D134" s="191">
        <v>5737</v>
      </c>
      <c r="E134" s="191">
        <v>5737</v>
      </c>
      <c r="F134" s="257" t="str">
        <f t="shared" ref="F134:F136" si="481">IF(C134&lt;0,"STOPP!","OK!")</f>
        <v>OK!</v>
      </c>
      <c r="G134" s="257" t="str">
        <f t="shared" ref="G134:G138" si="482">IF(D134&lt;0,"STOPP!","OK!")</f>
        <v>OK!</v>
      </c>
      <c r="H134" s="257" t="str">
        <f t="shared" ref="H134:H138" si="483">IF(E134&lt;0,"STOPP!","OK!")</f>
        <v>OK!</v>
      </c>
      <c r="I134" s="257" t="str">
        <f t="shared" ref="I134:I138" si="484">IF(F134&lt;0,"STOPP!","OK!")</f>
        <v>OK!</v>
      </c>
      <c r="J134" s="257" t="str">
        <f t="shared" ref="J134:J138" si="485">IF(G134&lt;0,"STOPP!","OK!")</f>
        <v>OK!</v>
      </c>
      <c r="K134" s="257" t="str">
        <f t="shared" ref="K134:K138" si="486">IF(H134&lt;0,"STOPP!","OK!")</f>
        <v>OK!</v>
      </c>
      <c r="L134" s="257" t="str">
        <f t="shared" ref="L134:L138" si="487">IF(I134&lt;0,"STOPP!","OK!")</f>
        <v>OK!</v>
      </c>
      <c r="M134" s="257" t="str">
        <f t="shared" ref="M134:M138" si="488">IF(J134&lt;0,"STOPP!","OK!")</f>
        <v>OK!</v>
      </c>
      <c r="N134" s="257" t="str">
        <f t="shared" ref="N134:N138" si="489">IF(K134&lt;0,"STOPP!","OK!")</f>
        <v>OK!</v>
      </c>
      <c r="O134" s="257" t="str">
        <f t="shared" ref="O134:O138" si="490">IF(L134&lt;0,"STOPP!","OK!")</f>
        <v>OK!</v>
      </c>
      <c r="P134" s="257" t="str">
        <f t="shared" ref="P134:P138" si="491">IF(M134&lt;0,"STOPP!","OK!")</f>
        <v>OK!</v>
      </c>
      <c r="Q134" s="257" t="str">
        <f t="shared" ref="Q134:Q138" si="492">IF(N134&lt;0,"STOPP!","OK!")</f>
        <v>OK!</v>
      </c>
      <c r="R134" s="257" t="str">
        <f t="shared" ref="R134:R138" si="493">IF(O134&lt;0,"STOPP!","OK!")</f>
        <v>OK!</v>
      </c>
      <c r="S134" s="257" t="str">
        <f t="shared" ref="S134:S136" si="494">IF(D134&lt;0,"STOPP!","OK!")</f>
        <v>OK!</v>
      </c>
      <c r="T134" s="257" t="str">
        <f t="shared" ref="T134:T136" si="495">IF(E134&lt;0,"STOPP!","OK!")</f>
        <v>OK!</v>
      </c>
    </row>
    <row r="135" spans="1:20">
      <c r="A135" s="190" t="e">
        <f>A$9</f>
        <v>#REF!</v>
      </c>
      <c r="B135" s="190"/>
      <c r="C135" s="192">
        <v>10100</v>
      </c>
      <c r="D135" s="192">
        <v>10100</v>
      </c>
      <c r="E135" s="192">
        <v>10100</v>
      </c>
      <c r="F135" s="257" t="str">
        <f t="shared" si="481"/>
        <v>OK!</v>
      </c>
      <c r="G135" s="257" t="str">
        <f t="shared" si="482"/>
        <v>OK!</v>
      </c>
      <c r="H135" s="257" t="str">
        <f t="shared" si="483"/>
        <v>OK!</v>
      </c>
      <c r="I135" s="257" t="str">
        <f t="shared" si="484"/>
        <v>OK!</v>
      </c>
      <c r="J135" s="257" t="str">
        <f t="shared" si="485"/>
        <v>OK!</v>
      </c>
      <c r="K135" s="257" t="str">
        <f t="shared" si="486"/>
        <v>OK!</v>
      </c>
      <c r="L135" s="257" t="str">
        <f t="shared" si="487"/>
        <v>OK!</v>
      </c>
      <c r="M135" s="257" t="str">
        <f t="shared" si="488"/>
        <v>OK!</v>
      </c>
      <c r="N135" s="257" t="str">
        <f t="shared" si="489"/>
        <v>OK!</v>
      </c>
      <c r="O135" s="257" t="str">
        <f t="shared" si="490"/>
        <v>OK!</v>
      </c>
      <c r="P135" s="257" t="str">
        <f t="shared" si="491"/>
        <v>OK!</v>
      </c>
      <c r="Q135" s="257" t="str">
        <f t="shared" si="492"/>
        <v>OK!</v>
      </c>
      <c r="R135" s="257" t="str">
        <f t="shared" si="493"/>
        <v>OK!</v>
      </c>
      <c r="S135" s="257" t="str">
        <f t="shared" si="494"/>
        <v>OK!</v>
      </c>
      <c r="T135" s="257" t="str">
        <f t="shared" si="495"/>
        <v>OK!</v>
      </c>
    </row>
    <row r="136" spans="1:20">
      <c r="A136" s="357" t="e">
        <f>A$10</f>
        <v>#REF!</v>
      </c>
      <c r="B136" s="358"/>
      <c r="C136" s="355">
        <f>C137-C134-C135</f>
        <v>0</v>
      </c>
      <c r="D136" s="353">
        <f>D137-D134-D135</f>
        <v>0</v>
      </c>
      <c r="E136" s="353">
        <f>E137-E134-E135</f>
        <v>0</v>
      </c>
      <c r="F136" s="257" t="str">
        <f t="shared" si="481"/>
        <v>OK!</v>
      </c>
      <c r="G136" s="257" t="str">
        <f t="shared" si="482"/>
        <v>OK!</v>
      </c>
      <c r="H136" s="257" t="str">
        <f t="shared" si="483"/>
        <v>OK!</v>
      </c>
      <c r="I136" s="257" t="str">
        <f t="shared" si="484"/>
        <v>OK!</v>
      </c>
      <c r="J136" s="257" t="str">
        <f t="shared" si="485"/>
        <v>OK!</v>
      </c>
      <c r="K136" s="257" t="str">
        <f t="shared" si="486"/>
        <v>OK!</v>
      </c>
      <c r="L136" s="257" t="str">
        <f t="shared" si="487"/>
        <v>OK!</v>
      </c>
      <c r="M136" s="257" t="str">
        <f t="shared" si="488"/>
        <v>OK!</v>
      </c>
      <c r="N136" s="257" t="str">
        <f t="shared" si="489"/>
        <v>OK!</v>
      </c>
      <c r="O136" s="257" t="str">
        <f t="shared" si="490"/>
        <v>OK!</v>
      </c>
      <c r="P136" s="257" t="str">
        <f t="shared" si="491"/>
        <v>OK!</v>
      </c>
      <c r="Q136" s="257" t="str">
        <f t="shared" si="492"/>
        <v>OK!</v>
      </c>
      <c r="R136" s="257" t="str">
        <f t="shared" si="493"/>
        <v>OK!</v>
      </c>
      <c r="S136" s="257" t="str">
        <f t="shared" si="494"/>
        <v>OK!</v>
      </c>
      <c r="T136" s="257" t="str">
        <f t="shared" si="495"/>
        <v>OK!</v>
      </c>
    </row>
    <row r="137" spans="1:20">
      <c r="A137" s="347" t="e">
        <f>A$11</f>
        <v>#REF!</v>
      </c>
      <c r="B137" s="348"/>
      <c r="C137" s="356">
        <v>15837</v>
      </c>
      <c r="D137" s="356">
        <v>15837</v>
      </c>
      <c r="E137" s="356">
        <v>15837</v>
      </c>
      <c r="F137" s="257" t="str">
        <f>IF(C137&lt;0,"STOPP!","OK!")</f>
        <v>OK!</v>
      </c>
      <c r="G137" s="257" t="str">
        <f t="shared" si="482"/>
        <v>OK!</v>
      </c>
      <c r="H137" s="257" t="str">
        <f t="shared" si="483"/>
        <v>OK!</v>
      </c>
      <c r="I137" s="257" t="str">
        <f t="shared" si="484"/>
        <v>OK!</v>
      </c>
      <c r="J137" s="257" t="str">
        <f t="shared" si="485"/>
        <v>OK!</v>
      </c>
      <c r="K137" s="257" t="str">
        <f t="shared" si="486"/>
        <v>OK!</v>
      </c>
      <c r="L137" s="257" t="str">
        <f t="shared" si="487"/>
        <v>OK!</v>
      </c>
      <c r="M137" s="257" t="str">
        <f t="shared" si="488"/>
        <v>OK!</v>
      </c>
      <c r="N137" s="257" t="str">
        <f t="shared" si="489"/>
        <v>OK!</v>
      </c>
      <c r="O137" s="257" t="str">
        <f t="shared" si="490"/>
        <v>OK!</v>
      </c>
      <c r="P137" s="257" t="str">
        <f t="shared" si="491"/>
        <v>OK!</v>
      </c>
      <c r="Q137" s="257" t="str">
        <f t="shared" si="492"/>
        <v>OK!</v>
      </c>
      <c r="R137" s="257" t="str">
        <f t="shared" si="493"/>
        <v>OK!</v>
      </c>
      <c r="S137" s="257" t="str">
        <f>IF(D137&lt;0,"STOPP!","OK!")</f>
        <v>OK!</v>
      </c>
      <c r="T137" s="257" t="str">
        <f>IF(E137&lt;0,"STOPP!","OK!")</f>
        <v>OK!</v>
      </c>
    </row>
    <row r="138" spans="1:20">
      <c r="A138" s="359" t="e">
        <f>A$12</f>
        <v>#REF!</v>
      </c>
      <c r="B138" s="355"/>
      <c r="C138" s="355" t="e">
        <f>#REF!</f>
        <v>#REF!</v>
      </c>
      <c r="D138" s="355" t="e">
        <f>#REF!</f>
        <v>#REF!</v>
      </c>
      <c r="E138" s="355" t="e">
        <f>#REF!</f>
        <v>#REF!</v>
      </c>
      <c r="F138" s="257" t="e">
        <f>IF(C138&gt;C137,"STOPP!","OK!")</f>
        <v>#REF!</v>
      </c>
      <c r="G138" s="257" t="e">
        <f t="shared" si="482"/>
        <v>#REF!</v>
      </c>
      <c r="H138" s="257" t="e">
        <f t="shared" si="483"/>
        <v>#REF!</v>
      </c>
      <c r="I138" s="257" t="e">
        <f t="shared" si="484"/>
        <v>#REF!</v>
      </c>
      <c r="J138" s="257" t="e">
        <f t="shared" si="485"/>
        <v>#REF!</v>
      </c>
      <c r="K138" s="257" t="e">
        <f t="shared" si="486"/>
        <v>#REF!</v>
      </c>
      <c r="L138" s="257" t="e">
        <f t="shared" si="487"/>
        <v>#REF!</v>
      </c>
      <c r="M138" s="257" t="e">
        <f t="shared" si="488"/>
        <v>#REF!</v>
      </c>
      <c r="N138" s="257" t="e">
        <f t="shared" si="489"/>
        <v>#REF!</v>
      </c>
      <c r="O138" s="257" t="e">
        <f t="shared" si="490"/>
        <v>#REF!</v>
      </c>
      <c r="P138" s="257" t="e">
        <f t="shared" si="491"/>
        <v>#REF!</v>
      </c>
      <c r="Q138" s="257" t="e">
        <f t="shared" si="492"/>
        <v>#REF!</v>
      </c>
      <c r="R138" s="257" t="e">
        <f t="shared" si="493"/>
        <v>#REF!</v>
      </c>
      <c r="S138" s="257" t="e">
        <f>IF(D138&gt;D137,"STOPP!","OK!")</f>
        <v>#REF!</v>
      </c>
      <c r="T138" s="257" t="e">
        <f>IF(E138&gt;E137,"STOPP!","OK!")</f>
        <v>#REF!</v>
      </c>
    </row>
    <row r="139" spans="1:20" ht="18.75" customHeight="1">
      <c r="A139" s="465" t="e">
        <f>#REF!</f>
        <v>#REF!</v>
      </c>
      <c r="B139" s="583" t="e">
        <f>#REF!</f>
        <v>#REF!</v>
      </c>
      <c r="C139" s="584"/>
      <c r="D139" s="584"/>
      <c r="E139" s="585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</row>
    <row r="140" spans="1:20">
      <c r="A140" s="190" t="e">
        <f>A$8</f>
        <v>#REF!</v>
      </c>
      <c r="B140" s="190"/>
      <c r="C140" s="191">
        <v>4840</v>
      </c>
      <c r="D140" s="191">
        <v>4840</v>
      </c>
      <c r="E140" s="191">
        <v>4840</v>
      </c>
      <c r="F140" s="257" t="str">
        <f t="shared" ref="F140:F142" si="496">IF(C140&lt;0,"STOPP!","OK!")</f>
        <v>OK!</v>
      </c>
      <c r="G140" s="257" t="str">
        <f t="shared" ref="G140:G144" si="497">IF(D140&lt;0,"STOPP!","OK!")</f>
        <v>OK!</v>
      </c>
      <c r="H140" s="257" t="str">
        <f t="shared" ref="H140:H144" si="498">IF(E140&lt;0,"STOPP!","OK!")</f>
        <v>OK!</v>
      </c>
      <c r="I140" s="257" t="str">
        <f t="shared" ref="I140:I144" si="499">IF(F140&lt;0,"STOPP!","OK!")</f>
        <v>OK!</v>
      </c>
      <c r="J140" s="257" t="str">
        <f t="shared" ref="J140:J144" si="500">IF(G140&lt;0,"STOPP!","OK!")</f>
        <v>OK!</v>
      </c>
      <c r="K140" s="257" t="str">
        <f t="shared" ref="K140:K144" si="501">IF(H140&lt;0,"STOPP!","OK!")</f>
        <v>OK!</v>
      </c>
      <c r="L140" s="257" t="str">
        <f t="shared" ref="L140:L144" si="502">IF(I140&lt;0,"STOPP!","OK!")</f>
        <v>OK!</v>
      </c>
      <c r="M140" s="257" t="str">
        <f t="shared" ref="M140:M144" si="503">IF(J140&lt;0,"STOPP!","OK!")</f>
        <v>OK!</v>
      </c>
      <c r="N140" s="257" t="str">
        <f t="shared" ref="N140:N144" si="504">IF(K140&lt;0,"STOPP!","OK!")</f>
        <v>OK!</v>
      </c>
      <c r="O140" s="257" t="str">
        <f t="shared" ref="O140:O144" si="505">IF(L140&lt;0,"STOPP!","OK!")</f>
        <v>OK!</v>
      </c>
      <c r="P140" s="257" t="str">
        <f t="shared" ref="P140:P144" si="506">IF(M140&lt;0,"STOPP!","OK!")</f>
        <v>OK!</v>
      </c>
      <c r="Q140" s="257" t="str">
        <f t="shared" ref="Q140:Q144" si="507">IF(N140&lt;0,"STOPP!","OK!")</f>
        <v>OK!</v>
      </c>
      <c r="R140" s="257" t="str">
        <f t="shared" ref="R140:R144" si="508">IF(O140&lt;0,"STOPP!","OK!")</f>
        <v>OK!</v>
      </c>
      <c r="S140" s="257" t="str">
        <f t="shared" ref="S140:S142" si="509">IF(D140&lt;0,"STOPP!","OK!")</f>
        <v>OK!</v>
      </c>
      <c r="T140" s="257" t="str">
        <f t="shared" ref="T140:T142" si="510">IF(E140&lt;0,"STOPP!","OK!")</f>
        <v>OK!</v>
      </c>
    </row>
    <row r="141" spans="1:20">
      <c r="A141" s="190" t="e">
        <f>A$9</f>
        <v>#REF!</v>
      </c>
      <c r="B141" s="190"/>
      <c r="C141" s="192">
        <v>960</v>
      </c>
      <c r="D141" s="192">
        <v>960</v>
      </c>
      <c r="E141" s="192">
        <v>960</v>
      </c>
      <c r="F141" s="257" t="str">
        <f t="shared" si="496"/>
        <v>OK!</v>
      </c>
      <c r="G141" s="257" t="str">
        <f t="shared" si="497"/>
        <v>OK!</v>
      </c>
      <c r="H141" s="257" t="str">
        <f t="shared" si="498"/>
        <v>OK!</v>
      </c>
      <c r="I141" s="257" t="str">
        <f t="shared" si="499"/>
        <v>OK!</v>
      </c>
      <c r="J141" s="257" t="str">
        <f t="shared" si="500"/>
        <v>OK!</v>
      </c>
      <c r="K141" s="257" t="str">
        <f t="shared" si="501"/>
        <v>OK!</v>
      </c>
      <c r="L141" s="257" t="str">
        <f t="shared" si="502"/>
        <v>OK!</v>
      </c>
      <c r="M141" s="257" t="str">
        <f t="shared" si="503"/>
        <v>OK!</v>
      </c>
      <c r="N141" s="257" t="str">
        <f t="shared" si="504"/>
        <v>OK!</v>
      </c>
      <c r="O141" s="257" t="str">
        <f t="shared" si="505"/>
        <v>OK!</v>
      </c>
      <c r="P141" s="257" t="str">
        <f t="shared" si="506"/>
        <v>OK!</v>
      </c>
      <c r="Q141" s="257" t="str">
        <f t="shared" si="507"/>
        <v>OK!</v>
      </c>
      <c r="R141" s="257" t="str">
        <f t="shared" si="508"/>
        <v>OK!</v>
      </c>
      <c r="S141" s="257" t="str">
        <f t="shared" si="509"/>
        <v>OK!</v>
      </c>
      <c r="T141" s="257" t="str">
        <f t="shared" si="510"/>
        <v>OK!</v>
      </c>
    </row>
    <row r="142" spans="1:20">
      <c r="A142" s="357" t="e">
        <f>A$10</f>
        <v>#REF!</v>
      </c>
      <c r="B142" s="358"/>
      <c r="C142" s="355">
        <f>C143-C140-C141</f>
        <v>2000</v>
      </c>
      <c r="D142" s="353">
        <f>D143-D140-D141</f>
        <v>2000</v>
      </c>
      <c r="E142" s="353">
        <f>E143-E140-E141</f>
        <v>2000</v>
      </c>
      <c r="F142" s="257" t="str">
        <f t="shared" si="496"/>
        <v>OK!</v>
      </c>
      <c r="G142" s="257" t="str">
        <f t="shared" si="497"/>
        <v>OK!</v>
      </c>
      <c r="H142" s="257" t="str">
        <f t="shared" si="498"/>
        <v>OK!</v>
      </c>
      <c r="I142" s="257" t="str">
        <f t="shared" si="499"/>
        <v>OK!</v>
      </c>
      <c r="J142" s="257" t="str">
        <f t="shared" si="500"/>
        <v>OK!</v>
      </c>
      <c r="K142" s="257" t="str">
        <f t="shared" si="501"/>
        <v>OK!</v>
      </c>
      <c r="L142" s="257" t="str">
        <f t="shared" si="502"/>
        <v>OK!</v>
      </c>
      <c r="M142" s="257" t="str">
        <f t="shared" si="503"/>
        <v>OK!</v>
      </c>
      <c r="N142" s="257" t="str">
        <f t="shared" si="504"/>
        <v>OK!</v>
      </c>
      <c r="O142" s="257" t="str">
        <f t="shared" si="505"/>
        <v>OK!</v>
      </c>
      <c r="P142" s="257" t="str">
        <f t="shared" si="506"/>
        <v>OK!</v>
      </c>
      <c r="Q142" s="257" t="str">
        <f t="shared" si="507"/>
        <v>OK!</v>
      </c>
      <c r="R142" s="257" t="str">
        <f t="shared" si="508"/>
        <v>OK!</v>
      </c>
      <c r="S142" s="257" t="str">
        <f t="shared" si="509"/>
        <v>OK!</v>
      </c>
      <c r="T142" s="257" t="str">
        <f t="shared" si="510"/>
        <v>OK!</v>
      </c>
    </row>
    <row r="143" spans="1:20">
      <c r="A143" s="347" t="e">
        <f>A$11</f>
        <v>#REF!</v>
      </c>
      <c r="B143" s="348"/>
      <c r="C143" s="356">
        <v>7800</v>
      </c>
      <c r="D143" s="354">
        <v>7800</v>
      </c>
      <c r="E143" s="354">
        <v>7800</v>
      </c>
      <c r="F143" s="257" t="str">
        <f>IF(C143&lt;0,"STOPP!","OK!")</f>
        <v>OK!</v>
      </c>
      <c r="G143" s="257" t="str">
        <f t="shared" si="497"/>
        <v>OK!</v>
      </c>
      <c r="H143" s="257" t="str">
        <f t="shared" si="498"/>
        <v>OK!</v>
      </c>
      <c r="I143" s="257" t="str">
        <f t="shared" si="499"/>
        <v>OK!</v>
      </c>
      <c r="J143" s="257" t="str">
        <f t="shared" si="500"/>
        <v>OK!</v>
      </c>
      <c r="K143" s="257" t="str">
        <f t="shared" si="501"/>
        <v>OK!</v>
      </c>
      <c r="L143" s="257" t="str">
        <f t="shared" si="502"/>
        <v>OK!</v>
      </c>
      <c r="M143" s="257" t="str">
        <f t="shared" si="503"/>
        <v>OK!</v>
      </c>
      <c r="N143" s="257" t="str">
        <f t="shared" si="504"/>
        <v>OK!</v>
      </c>
      <c r="O143" s="257" t="str">
        <f t="shared" si="505"/>
        <v>OK!</v>
      </c>
      <c r="P143" s="257" t="str">
        <f t="shared" si="506"/>
        <v>OK!</v>
      </c>
      <c r="Q143" s="257" t="str">
        <f t="shared" si="507"/>
        <v>OK!</v>
      </c>
      <c r="R143" s="257" t="str">
        <f t="shared" si="508"/>
        <v>OK!</v>
      </c>
      <c r="S143" s="257" t="str">
        <f>IF(D143&lt;0,"STOPP!","OK!")</f>
        <v>OK!</v>
      </c>
      <c r="T143" s="257" t="str">
        <f>IF(E143&lt;0,"STOPP!","OK!")</f>
        <v>OK!</v>
      </c>
    </row>
    <row r="144" spans="1:20">
      <c r="A144" s="359" t="e">
        <f>A$12</f>
        <v>#REF!</v>
      </c>
      <c r="B144" s="355"/>
      <c r="C144" s="355" t="e">
        <f>#REF!</f>
        <v>#REF!</v>
      </c>
      <c r="D144" s="355" t="e">
        <f>#REF!</f>
        <v>#REF!</v>
      </c>
      <c r="E144" s="355" t="e">
        <f>#REF!</f>
        <v>#REF!</v>
      </c>
      <c r="F144" s="257" t="e">
        <f>IF(C144&gt;C143,"STOPP!","OK!")</f>
        <v>#REF!</v>
      </c>
      <c r="G144" s="257" t="e">
        <f t="shared" si="497"/>
        <v>#REF!</v>
      </c>
      <c r="H144" s="257" t="e">
        <f t="shared" si="498"/>
        <v>#REF!</v>
      </c>
      <c r="I144" s="257" t="e">
        <f t="shared" si="499"/>
        <v>#REF!</v>
      </c>
      <c r="J144" s="257" t="e">
        <f t="shared" si="500"/>
        <v>#REF!</v>
      </c>
      <c r="K144" s="257" t="e">
        <f t="shared" si="501"/>
        <v>#REF!</v>
      </c>
      <c r="L144" s="257" t="e">
        <f t="shared" si="502"/>
        <v>#REF!</v>
      </c>
      <c r="M144" s="257" t="e">
        <f t="shared" si="503"/>
        <v>#REF!</v>
      </c>
      <c r="N144" s="257" t="e">
        <f t="shared" si="504"/>
        <v>#REF!</v>
      </c>
      <c r="O144" s="257" t="e">
        <f t="shared" si="505"/>
        <v>#REF!</v>
      </c>
      <c r="P144" s="257" t="e">
        <f t="shared" si="506"/>
        <v>#REF!</v>
      </c>
      <c r="Q144" s="257" t="e">
        <f t="shared" si="507"/>
        <v>#REF!</v>
      </c>
      <c r="R144" s="257" t="e">
        <f t="shared" si="508"/>
        <v>#REF!</v>
      </c>
      <c r="S144" s="257" t="e">
        <f>IF(D144&gt;D143,"STOPP!","OK!")</f>
        <v>#REF!</v>
      </c>
      <c r="T144" s="257" t="e">
        <f>IF(E144&gt;E143,"STOPP!","OK!")</f>
        <v>#REF!</v>
      </c>
    </row>
    <row r="145" spans="1:20" ht="18.75">
      <c r="A145" s="454" t="e">
        <f>'(B2) Struktura Organizative'!A26</f>
        <v>#REF!</v>
      </c>
      <c r="B145" s="586" t="e">
        <f>'(B2) Struktura Organizative'!B26</f>
        <v>#REF!</v>
      </c>
      <c r="C145" s="587"/>
      <c r="D145" s="587"/>
      <c r="E145" s="588"/>
      <c r="G145" s="216">
        <f>C149</f>
        <v>129746</v>
      </c>
      <c r="H145" s="216">
        <f t="shared" ref="H145" si="511">D149</f>
        <v>32746</v>
      </c>
      <c r="I145" s="216">
        <f t="shared" ref="I145" si="512">E149</f>
        <v>32746</v>
      </c>
      <c r="J145" s="216">
        <f>C146</f>
        <v>10948</v>
      </c>
      <c r="K145" s="216">
        <f t="shared" ref="K145" si="513">D146</f>
        <v>10948</v>
      </c>
      <c r="L145" s="216">
        <f t="shared" ref="L145" si="514">E146</f>
        <v>10948</v>
      </c>
      <c r="M145" s="216">
        <f>C147</f>
        <v>11012</v>
      </c>
      <c r="N145" s="216">
        <f t="shared" ref="N145" si="515">D147</f>
        <v>11012</v>
      </c>
      <c r="O145" s="216">
        <f t="shared" ref="O145" si="516">E147</f>
        <v>11012</v>
      </c>
      <c r="P145" s="216">
        <f>C148</f>
        <v>107786</v>
      </c>
      <c r="Q145" s="216">
        <f t="shared" ref="Q145" si="517">D148</f>
        <v>10786</v>
      </c>
      <c r="R145" s="216">
        <f t="shared" ref="R145" si="518">E148</f>
        <v>10786</v>
      </c>
    </row>
    <row r="146" spans="1:20">
      <c r="A146" s="190" t="e">
        <f>A$8</f>
        <v>#REF!</v>
      </c>
      <c r="B146" s="190"/>
      <c r="C146" s="355">
        <f>C152+C158+C164</f>
        <v>10948</v>
      </c>
      <c r="D146" s="355">
        <f t="shared" ref="D146:E146" si="519">D152+D158+D164</f>
        <v>10948</v>
      </c>
      <c r="E146" s="355">
        <f t="shared" si="519"/>
        <v>10948</v>
      </c>
      <c r="F146" s="257" t="str">
        <f t="shared" ref="F146:F148" si="520">IF(C146&lt;0,"STOPP!","OK!")</f>
        <v>OK!</v>
      </c>
      <c r="G146" s="257" t="str">
        <f t="shared" ref="G146:G148" si="521">IF(D146&lt;0,"STOPP!","OK!")</f>
        <v>OK!</v>
      </c>
      <c r="H146" s="257" t="str">
        <f t="shared" ref="H146:H148" si="522">IF(E146&lt;0,"STOPP!","OK!")</f>
        <v>OK!</v>
      </c>
      <c r="I146" s="257" t="str">
        <f t="shared" ref="I146:I148" si="523">IF(F146&lt;0,"STOPP!","OK!")</f>
        <v>OK!</v>
      </c>
      <c r="J146" s="257" t="str">
        <f t="shared" ref="J146:J148" si="524">IF(G146&lt;0,"STOPP!","OK!")</f>
        <v>OK!</v>
      </c>
      <c r="K146" s="257" t="str">
        <f t="shared" ref="K146:K148" si="525">IF(H146&lt;0,"STOPP!","OK!")</f>
        <v>OK!</v>
      </c>
      <c r="L146" s="257" t="str">
        <f t="shared" ref="L146:L148" si="526">IF(I146&lt;0,"STOPP!","OK!")</f>
        <v>OK!</v>
      </c>
      <c r="M146" s="257" t="str">
        <f t="shared" ref="M146:M148" si="527">IF(J146&lt;0,"STOPP!","OK!")</f>
        <v>OK!</v>
      </c>
      <c r="N146" s="257" t="str">
        <f t="shared" ref="N146:N148" si="528">IF(K146&lt;0,"STOPP!","OK!")</f>
        <v>OK!</v>
      </c>
      <c r="O146" s="257" t="str">
        <f t="shared" ref="O146:O148" si="529">IF(L146&lt;0,"STOPP!","OK!")</f>
        <v>OK!</v>
      </c>
      <c r="P146" s="257" t="str">
        <f t="shared" ref="P146:P148" si="530">IF(M146&lt;0,"STOPP!","OK!")</f>
        <v>OK!</v>
      </c>
      <c r="Q146" s="257" t="str">
        <f t="shared" ref="Q146:Q148" si="531">IF(N146&lt;0,"STOPP!","OK!")</f>
        <v>OK!</v>
      </c>
      <c r="R146" s="257" t="str">
        <f t="shared" ref="R146:R148" si="532">IF(O146&lt;0,"STOPP!","OK!")</f>
        <v>OK!</v>
      </c>
      <c r="S146" s="257" t="str">
        <f t="shared" ref="S146:S148" si="533">IF(D146&lt;0,"STOPP!","OK!")</f>
        <v>OK!</v>
      </c>
      <c r="T146" s="257" t="str">
        <f t="shared" ref="T146:T148" si="534">IF(E146&lt;0,"STOPP!","OK!")</f>
        <v>OK!</v>
      </c>
    </row>
    <row r="147" spans="1:20">
      <c r="A147" s="190" t="e">
        <f>A$9</f>
        <v>#REF!</v>
      </c>
      <c r="B147" s="190"/>
      <c r="C147" s="355">
        <f>C153+C159+C165</f>
        <v>11012</v>
      </c>
      <c r="D147" s="355">
        <f t="shared" ref="D147:E147" si="535">D153+D159+D165</f>
        <v>11012</v>
      </c>
      <c r="E147" s="355">
        <f t="shared" si="535"/>
        <v>11012</v>
      </c>
      <c r="F147" s="257" t="str">
        <f t="shared" si="520"/>
        <v>OK!</v>
      </c>
      <c r="G147" s="257" t="str">
        <f t="shared" si="521"/>
        <v>OK!</v>
      </c>
      <c r="H147" s="257" t="str">
        <f t="shared" si="522"/>
        <v>OK!</v>
      </c>
      <c r="I147" s="257" t="str">
        <f t="shared" si="523"/>
        <v>OK!</v>
      </c>
      <c r="J147" s="257" t="str">
        <f t="shared" si="524"/>
        <v>OK!</v>
      </c>
      <c r="K147" s="257" t="str">
        <f t="shared" si="525"/>
        <v>OK!</v>
      </c>
      <c r="L147" s="257" t="str">
        <f t="shared" si="526"/>
        <v>OK!</v>
      </c>
      <c r="M147" s="257" t="str">
        <f t="shared" si="527"/>
        <v>OK!</v>
      </c>
      <c r="N147" s="257" t="str">
        <f t="shared" si="528"/>
        <v>OK!</v>
      </c>
      <c r="O147" s="257" t="str">
        <f t="shared" si="529"/>
        <v>OK!</v>
      </c>
      <c r="P147" s="257" t="str">
        <f t="shared" si="530"/>
        <v>OK!</v>
      </c>
      <c r="Q147" s="257" t="str">
        <f t="shared" si="531"/>
        <v>OK!</v>
      </c>
      <c r="R147" s="257" t="str">
        <f t="shared" si="532"/>
        <v>OK!</v>
      </c>
      <c r="S147" s="257" t="str">
        <f t="shared" si="533"/>
        <v>OK!</v>
      </c>
      <c r="T147" s="257" t="str">
        <f t="shared" si="534"/>
        <v>OK!</v>
      </c>
    </row>
    <row r="148" spans="1:20">
      <c r="A148" s="357" t="e">
        <f>A$10</f>
        <v>#REF!</v>
      </c>
      <c r="B148" s="358"/>
      <c r="C148" s="355">
        <f>C149-C146-C147</f>
        <v>107786</v>
      </c>
      <c r="D148" s="353">
        <f>D149-D146-D147</f>
        <v>10786</v>
      </c>
      <c r="E148" s="353">
        <f>E149-E146-E147</f>
        <v>10786</v>
      </c>
      <c r="F148" s="257" t="str">
        <f t="shared" si="520"/>
        <v>OK!</v>
      </c>
      <c r="G148" s="257" t="str">
        <f t="shared" si="521"/>
        <v>OK!</v>
      </c>
      <c r="H148" s="257" t="str">
        <f t="shared" si="522"/>
        <v>OK!</v>
      </c>
      <c r="I148" s="257" t="str">
        <f t="shared" si="523"/>
        <v>OK!</v>
      </c>
      <c r="J148" s="257" t="str">
        <f t="shared" si="524"/>
        <v>OK!</v>
      </c>
      <c r="K148" s="257" t="str">
        <f t="shared" si="525"/>
        <v>OK!</v>
      </c>
      <c r="L148" s="257" t="str">
        <f t="shared" si="526"/>
        <v>OK!</v>
      </c>
      <c r="M148" s="257" t="str">
        <f t="shared" si="527"/>
        <v>OK!</v>
      </c>
      <c r="N148" s="257" t="str">
        <f t="shared" si="528"/>
        <v>OK!</v>
      </c>
      <c r="O148" s="257" t="str">
        <f t="shared" si="529"/>
        <v>OK!</v>
      </c>
      <c r="P148" s="257" t="str">
        <f t="shared" si="530"/>
        <v>OK!</v>
      </c>
      <c r="Q148" s="257" t="str">
        <f t="shared" si="531"/>
        <v>OK!</v>
      </c>
      <c r="R148" s="257" t="str">
        <f t="shared" si="532"/>
        <v>OK!</v>
      </c>
      <c r="S148" s="257" t="str">
        <f t="shared" si="533"/>
        <v>OK!</v>
      </c>
      <c r="T148" s="257" t="str">
        <f t="shared" si="534"/>
        <v>OK!</v>
      </c>
    </row>
    <row r="149" spans="1:20">
      <c r="A149" s="347" t="e">
        <f>A$11</f>
        <v>#REF!</v>
      </c>
      <c r="B149" s="348"/>
      <c r="C149" s="355">
        <f>C155+C161+C167</f>
        <v>129746</v>
      </c>
      <c r="D149" s="355">
        <f t="shared" ref="D149:E149" si="536">D155+D161+D167</f>
        <v>32746</v>
      </c>
      <c r="E149" s="355">
        <f t="shared" si="536"/>
        <v>32746</v>
      </c>
      <c r="F149" s="257" t="str">
        <f>IF(C149&lt;0,"STOPP!","OK!")</f>
        <v>OK!</v>
      </c>
      <c r="G149" s="257" t="str">
        <f t="shared" ref="G149:G150" si="537">IF(D149&lt;0,"STOPP!","OK!")</f>
        <v>OK!</v>
      </c>
      <c r="H149" s="257" t="str">
        <f t="shared" ref="H149:H150" si="538">IF(E149&lt;0,"STOPP!","OK!")</f>
        <v>OK!</v>
      </c>
      <c r="I149" s="257" t="str">
        <f t="shared" ref="I149:I150" si="539">IF(F149&lt;0,"STOPP!","OK!")</f>
        <v>OK!</v>
      </c>
      <c r="J149" s="257" t="str">
        <f t="shared" ref="J149:J150" si="540">IF(G149&lt;0,"STOPP!","OK!")</f>
        <v>OK!</v>
      </c>
      <c r="K149" s="257" t="str">
        <f t="shared" ref="K149:K150" si="541">IF(H149&lt;0,"STOPP!","OK!")</f>
        <v>OK!</v>
      </c>
      <c r="L149" s="257" t="str">
        <f t="shared" ref="L149:L150" si="542">IF(I149&lt;0,"STOPP!","OK!")</f>
        <v>OK!</v>
      </c>
      <c r="M149" s="257" t="str">
        <f t="shared" ref="M149:M150" si="543">IF(J149&lt;0,"STOPP!","OK!")</f>
        <v>OK!</v>
      </c>
      <c r="N149" s="257" t="str">
        <f t="shared" ref="N149:N150" si="544">IF(K149&lt;0,"STOPP!","OK!")</f>
        <v>OK!</v>
      </c>
      <c r="O149" s="257" t="str">
        <f t="shared" ref="O149:O150" si="545">IF(L149&lt;0,"STOPP!","OK!")</f>
        <v>OK!</v>
      </c>
      <c r="P149" s="257" t="str">
        <f t="shared" ref="P149:P150" si="546">IF(M149&lt;0,"STOPP!","OK!")</f>
        <v>OK!</v>
      </c>
      <c r="Q149" s="257" t="str">
        <f t="shared" ref="Q149:Q150" si="547">IF(N149&lt;0,"STOPP!","OK!")</f>
        <v>OK!</v>
      </c>
      <c r="R149" s="257" t="str">
        <f t="shared" ref="R149:R150" si="548">IF(O149&lt;0,"STOPP!","OK!")</f>
        <v>OK!</v>
      </c>
      <c r="S149" s="257" t="str">
        <f>IF(D149&lt;0,"STOPP!","OK!")</f>
        <v>OK!</v>
      </c>
      <c r="T149" s="257" t="str">
        <f>IF(E149&lt;0,"STOPP!","OK!")</f>
        <v>OK!</v>
      </c>
    </row>
    <row r="150" spans="1:20">
      <c r="A150" s="359" t="e">
        <f>A$12</f>
        <v>#REF!</v>
      </c>
      <c r="B150" s="355"/>
      <c r="C150" s="355" t="e">
        <f>#REF!</f>
        <v>#REF!</v>
      </c>
      <c r="D150" s="353" t="e">
        <f>#REF!</f>
        <v>#REF!</v>
      </c>
      <c r="E150" s="353" t="e">
        <f>#REF!</f>
        <v>#REF!</v>
      </c>
      <c r="F150" s="257" t="e">
        <f>IF(C150&gt;C149,"STOPP!","OK!")</f>
        <v>#REF!</v>
      </c>
      <c r="G150" s="257" t="e">
        <f t="shared" si="537"/>
        <v>#REF!</v>
      </c>
      <c r="H150" s="257" t="e">
        <f t="shared" si="538"/>
        <v>#REF!</v>
      </c>
      <c r="I150" s="257" t="e">
        <f t="shared" si="539"/>
        <v>#REF!</v>
      </c>
      <c r="J150" s="257" t="e">
        <f t="shared" si="540"/>
        <v>#REF!</v>
      </c>
      <c r="K150" s="257" t="e">
        <f t="shared" si="541"/>
        <v>#REF!</v>
      </c>
      <c r="L150" s="257" t="e">
        <f t="shared" si="542"/>
        <v>#REF!</v>
      </c>
      <c r="M150" s="257" t="e">
        <f t="shared" si="543"/>
        <v>#REF!</v>
      </c>
      <c r="N150" s="257" t="e">
        <f t="shared" si="544"/>
        <v>#REF!</v>
      </c>
      <c r="O150" s="257" t="e">
        <f t="shared" si="545"/>
        <v>#REF!</v>
      </c>
      <c r="P150" s="257" t="e">
        <f t="shared" si="546"/>
        <v>#REF!</v>
      </c>
      <c r="Q150" s="257" t="e">
        <f t="shared" si="547"/>
        <v>#REF!</v>
      </c>
      <c r="R150" s="257" t="e">
        <f t="shared" si="548"/>
        <v>#REF!</v>
      </c>
      <c r="S150" s="257" t="e">
        <f>IF(D150&gt;D149,"STOPP!","OK!")</f>
        <v>#REF!</v>
      </c>
      <c r="T150" s="257" t="e">
        <f>IF(E150&gt;E149,"STOPP!","OK!")</f>
        <v>#REF!</v>
      </c>
    </row>
    <row r="151" spans="1:20" ht="15.75">
      <c r="A151" s="465" t="e">
        <f>#REF!</f>
        <v>#REF!</v>
      </c>
      <c r="B151" s="583" t="e">
        <f>#REF!</f>
        <v>#REF!</v>
      </c>
      <c r="C151" s="584"/>
      <c r="D151" s="584"/>
      <c r="E151" s="585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</row>
    <row r="152" spans="1:20">
      <c r="A152" s="190" t="e">
        <f>A$8</f>
        <v>#REF!</v>
      </c>
      <c r="B152" s="190"/>
      <c r="C152" s="191">
        <v>10948</v>
      </c>
      <c r="D152" s="191">
        <v>10948</v>
      </c>
      <c r="E152" s="191">
        <v>10948</v>
      </c>
      <c r="F152" s="257" t="str">
        <f t="shared" ref="F152:F154" si="549">IF(C152&lt;0,"STOPP!","OK!")</f>
        <v>OK!</v>
      </c>
      <c r="G152" s="257" t="str">
        <f t="shared" ref="G152:G156" si="550">IF(D152&lt;0,"STOPP!","OK!")</f>
        <v>OK!</v>
      </c>
      <c r="H152" s="257" t="str">
        <f t="shared" ref="H152:H156" si="551">IF(E152&lt;0,"STOPP!","OK!")</f>
        <v>OK!</v>
      </c>
      <c r="I152" s="257" t="str">
        <f t="shared" ref="I152:I156" si="552">IF(F152&lt;0,"STOPP!","OK!")</f>
        <v>OK!</v>
      </c>
      <c r="J152" s="257" t="str">
        <f t="shared" ref="J152:J156" si="553">IF(G152&lt;0,"STOPP!","OK!")</f>
        <v>OK!</v>
      </c>
      <c r="K152" s="257" t="str">
        <f t="shared" ref="K152:K156" si="554">IF(H152&lt;0,"STOPP!","OK!")</f>
        <v>OK!</v>
      </c>
      <c r="L152" s="257" t="str">
        <f t="shared" ref="L152:L156" si="555">IF(I152&lt;0,"STOPP!","OK!")</f>
        <v>OK!</v>
      </c>
      <c r="M152" s="257" t="str">
        <f t="shared" ref="M152:M156" si="556">IF(J152&lt;0,"STOPP!","OK!")</f>
        <v>OK!</v>
      </c>
      <c r="N152" s="257" t="str">
        <f t="shared" ref="N152:N156" si="557">IF(K152&lt;0,"STOPP!","OK!")</f>
        <v>OK!</v>
      </c>
      <c r="O152" s="257" t="str">
        <f t="shared" ref="O152:O156" si="558">IF(L152&lt;0,"STOPP!","OK!")</f>
        <v>OK!</v>
      </c>
      <c r="P152" s="257" t="str">
        <f t="shared" ref="P152:P156" si="559">IF(M152&lt;0,"STOPP!","OK!")</f>
        <v>OK!</v>
      </c>
      <c r="Q152" s="257" t="str">
        <f t="shared" ref="Q152:Q156" si="560">IF(N152&lt;0,"STOPP!","OK!")</f>
        <v>OK!</v>
      </c>
      <c r="R152" s="257" t="str">
        <f t="shared" ref="R152:R156" si="561">IF(O152&lt;0,"STOPP!","OK!")</f>
        <v>OK!</v>
      </c>
      <c r="S152" s="257" t="str">
        <f t="shared" ref="S152:S154" si="562">IF(D152&lt;0,"STOPP!","OK!")</f>
        <v>OK!</v>
      </c>
      <c r="T152" s="257" t="str">
        <f t="shared" ref="T152:T154" si="563">IF(E152&lt;0,"STOPP!","OK!")</f>
        <v>OK!</v>
      </c>
    </row>
    <row r="153" spans="1:20">
      <c r="A153" s="190" t="e">
        <f>A$9</f>
        <v>#REF!</v>
      </c>
      <c r="B153" s="190"/>
      <c r="C153" s="192">
        <v>11012</v>
      </c>
      <c r="D153" s="192">
        <v>11012</v>
      </c>
      <c r="E153" s="192">
        <v>11012</v>
      </c>
      <c r="F153" s="257" t="str">
        <f t="shared" si="549"/>
        <v>OK!</v>
      </c>
      <c r="G153" s="257" t="str">
        <f t="shared" si="550"/>
        <v>OK!</v>
      </c>
      <c r="H153" s="257" t="str">
        <f t="shared" si="551"/>
        <v>OK!</v>
      </c>
      <c r="I153" s="257" t="str">
        <f t="shared" si="552"/>
        <v>OK!</v>
      </c>
      <c r="J153" s="257" t="str">
        <f t="shared" si="553"/>
        <v>OK!</v>
      </c>
      <c r="K153" s="257" t="str">
        <f t="shared" si="554"/>
        <v>OK!</v>
      </c>
      <c r="L153" s="257" t="str">
        <f t="shared" si="555"/>
        <v>OK!</v>
      </c>
      <c r="M153" s="257" t="str">
        <f t="shared" si="556"/>
        <v>OK!</v>
      </c>
      <c r="N153" s="257" t="str">
        <f t="shared" si="557"/>
        <v>OK!</v>
      </c>
      <c r="O153" s="257" t="str">
        <f t="shared" si="558"/>
        <v>OK!</v>
      </c>
      <c r="P153" s="257" t="str">
        <f t="shared" si="559"/>
        <v>OK!</v>
      </c>
      <c r="Q153" s="257" t="str">
        <f t="shared" si="560"/>
        <v>OK!</v>
      </c>
      <c r="R153" s="257" t="str">
        <f t="shared" si="561"/>
        <v>OK!</v>
      </c>
      <c r="S153" s="257" t="str">
        <f t="shared" si="562"/>
        <v>OK!</v>
      </c>
      <c r="T153" s="257" t="str">
        <f t="shared" si="563"/>
        <v>OK!</v>
      </c>
    </row>
    <row r="154" spans="1:20">
      <c r="A154" s="357" t="e">
        <f>A$10</f>
        <v>#REF!</v>
      </c>
      <c r="B154" s="358"/>
      <c r="C154" s="355">
        <f>C155-C152-C153</f>
        <v>107786</v>
      </c>
      <c r="D154" s="353">
        <f>D155-D152-D153</f>
        <v>10786</v>
      </c>
      <c r="E154" s="353">
        <f>E155-E152-E153</f>
        <v>10786</v>
      </c>
      <c r="F154" s="257" t="str">
        <f t="shared" si="549"/>
        <v>OK!</v>
      </c>
      <c r="G154" s="257" t="str">
        <f t="shared" si="550"/>
        <v>OK!</v>
      </c>
      <c r="H154" s="257" t="str">
        <f t="shared" si="551"/>
        <v>OK!</v>
      </c>
      <c r="I154" s="257" t="str">
        <f t="shared" si="552"/>
        <v>OK!</v>
      </c>
      <c r="J154" s="257" t="str">
        <f t="shared" si="553"/>
        <v>OK!</v>
      </c>
      <c r="K154" s="257" t="str">
        <f t="shared" si="554"/>
        <v>OK!</v>
      </c>
      <c r="L154" s="257" t="str">
        <f t="shared" si="555"/>
        <v>OK!</v>
      </c>
      <c r="M154" s="257" t="str">
        <f t="shared" si="556"/>
        <v>OK!</v>
      </c>
      <c r="N154" s="257" t="str">
        <f t="shared" si="557"/>
        <v>OK!</v>
      </c>
      <c r="O154" s="257" t="str">
        <f t="shared" si="558"/>
        <v>OK!</v>
      </c>
      <c r="P154" s="257" t="str">
        <f t="shared" si="559"/>
        <v>OK!</v>
      </c>
      <c r="Q154" s="257" t="str">
        <f t="shared" si="560"/>
        <v>OK!</v>
      </c>
      <c r="R154" s="257" t="str">
        <f t="shared" si="561"/>
        <v>OK!</v>
      </c>
      <c r="S154" s="257" t="str">
        <f t="shared" si="562"/>
        <v>OK!</v>
      </c>
      <c r="T154" s="257" t="str">
        <f t="shared" si="563"/>
        <v>OK!</v>
      </c>
    </row>
    <row r="155" spans="1:20">
      <c r="A155" s="347" t="e">
        <f>A$11</f>
        <v>#REF!</v>
      </c>
      <c r="B155" s="348"/>
      <c r="C155" s="356">
        <v>129746</v>
      </c>
      <c r="D155" s="356">
        <v>32746</v>
      </c>
      <c r="E155" s="356">
        <v>32746</v>
      </c>
      <c r="F155" s="257" t="str">
        <f>IF(C155&lt;0,"STOPP!","OK!")</f>
        <v>OK!</v>
      </c>
      <c r="G155" s="257" t="str">
        <f t="shared" si="550"/>
        <v>OK!</v>
      </c>
      <c r="H155" s="257" t="str">
        <f t="shared" si="551"/>
        <v>OK!</v>
      </c>
      <c r="I155" s="257" t="str">
        <f t="shared" si="552"/>
        <v>OK!</v>
      </c>
      <c r="J155" s="257" t="str">
        <f t="shared" si="553"/>
        <v>OK!</v>
      </c>
      <c r="K155" s="257" t="str">
        <f t="shared" si="554"/>
        <v>OK!</v>
      </c>
      <c r="L155" s="257" t="str">
        <f t="shared" si="555"/>
        <v>OK!</v>
      </c>
      <c r="M155" s="257" t="str">
        <f t="shared" si="556"/>
        <v>OK!</v>
      </c>
      <c r="N155" s="257" t="str">
        <f t="shared" si="557"/>
        <v>OK!</v>
      </c>
      <c r="O155" s="257" t="str">
        <f t="shared" si="558"/>
        <v>OK!</v>
      </c>
      <c r="P155" s="257" t="str">
        <f t="shared" si="559"/>
        <v>OK!</v>
      </c>
      <c r="Q155" s="257" t="str">
        <f t="shared" si="560"/>
        <v>OK!</v>
      </c>
      <c r="R155" s="257" t="str">
        <f t="shared" si="561"/>
        <v>OK!</v>
      </c>
      <c r="S155" s="257" t="str">
        <f>IF(D155&lt;0,"STOPP!","OK!")</f>
        <v>OK!</v>
      </c>
      <c r="T155" s="257" t="str">
        <f>IF(E155&lt;0,"STOPP!","OK!")</f>
        <v>OK!</v>
      </c>
    </row>
    <row r="156" spans="1:20">
      <c r="A156" s="359" t="e">
        <f>A$12</f>
        <v>#REF!</v>
      </c>
      <c r="B156" s="355"/>
      <c r="C156" s="355" t="e">
        <f>#REF!</f>
        <v>#REF!</v>
      </c>
      <c r="D156" s="355" t="e">
        <f>#REF!</f>
        <v>#REF!</v>
      </c>
      <c r="E156" s="355" t="e">
        <f>#REF!</f>
        <v>#REF!</v>
      </c>
      <c r="F156" s="257" t="e">
        <f>IF(C156&gt;C155,"STOPP!","OK!")</f>
        <v>#REF!</v>
      </c>
      <c r="G156" s="257" t="e">
        <f t="shared" si="550"/>
        <v>#REF!</v>
      </c>
      <c r="H156" s="257" t="e">
        <f t="shared" si="551"/>
        <v>#REF!</v>
      </c>
      <c r="I156" s="257" t="e">
        <f t="shared" si="552"/>
        <v>#REF!</v>
      </c>
      <c r="J156" s="257" t="e">
        <f t="shared" si="553"/>
        <v>#REF!</v>
      </c>
      <c r="K156" s="257" t="e">
        <f t="shared" si="554"/>
        <v>#REF!</v>
      </c>
      <c r="L156" s="257" t="e">
        <f t="shared" si="555"/>
        <v>#REF!</v>
      </c>
      <c r="M156" s="257" t="e">
        <f t="shared" si="556"/>
        <v>#REF!</v>
      </c>
      <c r="N156" s="257" t="e">
        <f t="shared" si="557"/>
        <v>#REF!</v>
      </c>
      <c r="O156" s="257" t="e">
        <f t="shared" si="558"/>
        <v>#REF!</v>
      </c>
      <c r="P156" s="257" t="e">
        <f t="shared" si="559"/>
        <v>#REF!</v>
      </c>
      <c r="Q156" s="257" t="e">
        <f t="shared" si="560"/>
        <v>#REF!</v>
      </c>
      <c r="R156" s="257" t="e">
        <f t="shared" si="561"/>
        <v>#REF!</v>
      </c>
      <c r="S156" s="257" t="e">
        <f>IF(D156&gt;D155,"STOPP!","OK!")</f>
        <v>#REF!</v>
      </c>
      <c r="T156" s="257" t="e">
        <f>IF(E156&gt;E155,"STOPP!","OK!")</f>
        <v>#REF!</v>
      </c>
    </row>
    <row r="157" spans="1:20" ht="15.75" hidden="1">
      <c r="A157" s="465" t="e">
        <f>#REF!</f>
        <v>#REF!</v>
      </c>
      <c r="B157" s="583" t="e">
        <f>#REF!</f>
        <v>#REF!</v>
      </c>
      <c r="C157" s="584"/>
      <c r="D157" s="584"/>
      <c r="E157" s="585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</row>
    <row r="158" spans="1:20" hidden="1">
      <c r="A158" s="190" t="e">
        <f>A$8</f>
        <v>#REF!</v>
      </c>
      <c r="B158" s="190"/>
      <c r="C158" s="191"/>
      <c r="D158" s="191"/>
      <c r="E158" s="191"/>
      <c r="F158" s="257" t="str">
        <f t="shared" ref="F158:F160" si="564">IF(C158&lt;0,"STOPP!","OK!")</f>
        <v>OK!</v>
      </c>
      <c r="G158" s="257" t="str">
        <f t="shared" ref="G158:G162" si="565">IF(D158&lt;0,"STOPP!","OK!")</f>
        <v>OK!</v>
      </c>
      <c r="H158" s="257" t="str">
        <f t="shared" ref="H158:H162" si="566">IF(E158&lt;0,"STOPP!","OK!")</f>
        <v>OK!</v>
      </c>
      <c r="I158" s="257" t="str">
        <f t="shared" ref="I158:I162" si="567">IF(F158&lt;0,"STOPP!","OK!")</f>
        <v>OK!</v>
      </c>
      <c r="J158" s="257" t="str">
        <f t="shared" ref="J158:J162" si="568">IF(G158&lt;0,"STOPP!","OK!")</f>
        <v>OK!</v>
      </c>
      <c r="K158" s="257" t="str">
        <f t="shared" ref="K158:K162" si="569">IF(H158&lt;0,"STOPP!","OK!")</f>
        <v>OK!</v>
      </c>
      <c r="L158" s="257" t="str">
        <f t="shared" ref="L158:L162" si="570">IF(I158&lt;0,"STOPP!","OK!")</f>
        <v>OK!</v>
      </c>
      <c r="M158" s="257" t="str">
        <f t="shared" ref="M158:M162" si="571">IF(J158&lt;0,"STOPP!","OK!")</f>
        <v>OK!</v>
      </c>
      <c r="N158" s="257" t="str">
        <f t="shared" ref="N158:N162" si="572">IF(K158&lt;0,"STOPP!","OK!")</f>
        <v>OK!</v>
      </c>
      <c r="O158" s="257" t="str">
        <f t="shared" ref="O158:O162" si="573">IF(L158&lt;0,"STOPP!","OK!")</f>
        <v>OK!</v>
      </c>
      <c r="P158" s="257" t="str">
        <f t="shared" ref="P158:P162" si="574">IF(M158&lt;0,"STOPP!","OK!")</f>
        <v>OK!</v>
      </c>
      <c r="Q158" s="257" t="str">
        <f t="shared" ref="Q158:Q162" si="575">IF(N158&lt;0,"STOPP!","OK!")</f>
        <v>OK!</v>
      </c>
      <c r="R158" s="257" t="str">
        <f t="shared" ref="R158:R162" si="576">IF(O158&lt;0,"STOPP!","OK!")</f>
        <v>OK!</v>
      </c>
      <c r="S158" s="257" t="str">
        <f t="shared" ref="S158:S160" si="577">IF(D158&lt;0,"STOPP!","OK!")</f>
        <v>OK!</v>
      </c>
      <c r="T158" s="257" t="str">
        <f t="shared" ref="T158:T160" si="578">IF(E158&lt;0,"STOPP!","OK!")</f>
        <v>OK!</v>
      </c>
    </row>
    <row r="159" spans="1:20" hidden="1">
      <c r="A159" s="190" t="e">
        <f>A$9</f>
        <v>#REF!</v>
      </c>
      <c r="B159" s="190"/>
      <c r="C159" s="192"/>
      <c r="D159" s="192"/>
      <c r="E159" s="192"/>
      <c r="F159" s="257" t="str">
        <f t="shared" si="564"/>
        <v>OK!</v>
      </c>
      <c r="G159" s="257" t="str">
        <f t="shared" si="565"/>
        <v>OK!</v>
      </c>
      <c r="H159" s="257" t="str">
        <f t="shared" si="566"/>
        <v>OK!</v>
      </c>
      <c r="I159" s="257" t="str">
        <f t="shared" si="567"/>
        <v>OK!</v>
      </c>
      <c r="J159" s="257" t="str">
        <f t="shared" si="568"/>
        <v>OK!</v>
      </c>
      <c r="K159" s="257" t="str">
        <f t="shared" si="569"/>
        <v>OK!</v>
      </c>
      <c r="L159" s="257" t="str">
        <f t="shared" si="570"/>
        <v>OK!</v>
      </c>
      <c r="M159" s="257" t="str">
        <f t="shared" si="571"/>
        <v>OK!</v>
      </c>
      <c r="N159" s="257" t="str">
        <f t="shared" si="572"/>
        <v>OK!</v>
      </c>
      <c r="O159" s="257" t="str">
        <f t="shared" si="573"/>
        <v>OK!</v>
      </c>
      <c r="P159" s="257" t="str">
        <f t="shared" si="574"/>
        <v>OK!</v>
      </c>
      <c r="Q159" s="257" t="str">
        <f t="shared" si="575"/>
        <v>OK!</v>
      </c>
      <c r="R159" s="257" t="str">
        <f t="shared" si="576"/>
        <v>OK!</v>
      </c>
      <c r="S159" s="257" t="str">
        <f t="shared" si="577"/>
        <v>OK!</v>
      </c>
      <c r="T159" s="257" t="str">
        <f t="shared" si="578"/>
        <v>OK!</v>
      </c>
    </row>
    <row r="160" spans="1:20" hidden="1">
      <c r="A160" s="357" t="e">
        <f>A$10</f>
        <v>#REF!</v>
      </c>
      <c r="B160" s="358"/>
      <c r="C160" s="355">
        <f>C161-C158-C159</f>
        <v>0</v>
      </c>
      <c r="D160" s="353">
        <f>D161-D158-D159</f>
        <v>0</v>
      </c>
      <c r="E160" s="353">
        <f>E161-E158-E159</f>
        <v>0</v>
      </c>
      <c r="F160" s="257" t="str">
        <f t="shared" si="564"/>
        <v>OK!</v>
      </c>
      <c r="G160" s="257" t="str">
        <f t="shared" si="565"/>
        <v>OK!</v>
      </c>
      <c r="H160" s="257" t="str">
        <f t="shared" si="566"/>
        <v>OK!</v>
      </c>
      <c r="I160" s="257" t="str">
        <f t="shared" si="567"/>
        <v>OK!</v>
      </c>
      <c r="J160" s="257" t="str">
        <f t="shared" si="568"/>
        <v>OK!</v>
      </c>
      <c r="K160" s="257" t="str">
        <f t="shared" si="569"/>
        <v>OK!</v>
      </c>
      <c r="L160" s="257" t="str">
        <f t="shared" si="570"/>
        <v>OK!</v>
      </c>
      <c r="M160" s="257" t="str">
        <f t="shared" si="571"/>
        <v>OK!</v>
      </c>
      <c r="N160" s="257" t="str">
        <f t="shared" si="572"/>
        <v>OK!</v>
      </c>
      <c r="O160" s="257" t="str">
        <f t="shared" si="573"/>
        <v>OK!</v>
      </c>
      <c r="P160" s="257" t="str">
        <f t="shared" si="574"/>
        <v>OK!</v>
      </c>
      <c r="Q160" s="257" t="str">
        <f t="shared" si="575"/>
        <v>OK!</v>
      </c>
      <c r="R160" s="257" t="str">
        <f t="shared" si="576"/>
        <v>OK!</v>
      </c>
      <c r="S160" s="257" t="str">
        <f t="shared" si="577"/>
        <v>OK!</v>
      </c>
      <c r="T160" s="257" t="str">
        <f t="shared" si="578"/>
        <v>OK!</v>
      </c>
    </row>
    <row r="161" spans="1:20" hidden="1">
      <c r="A161" s="347" t="e">
        <f>A$11</f>
        <v>#REF!</v>
      </c>
      <c r="B161" s="348"/>
      <c r="C161" s="356"/>
      <c r="D161" s="354"/>
      <c r="E161" s="354"/>
      <c r="F161" s="257" t="str">
        <f>IF(C161&lt;0,"STOPP!","OK!")</f>
        <v>OK!</v>
      </c>
      <c r="G161" s="257" t="str">
        <f t="shared" si="565"/>
        <v>OK!</v>
      </c>
      <c r="H161" s="257" t="str">
        <f t="shared" si="566"/>
        <v>OK!</v>
      </c>
      <c r="I161" s="257" t="str">
        <f t="shared" si="567"/>
        <v>OK!</v>
      </c>
      <c r="J161" s="257" t="str">
        <f t="shared" si="568"/>
        <v>OK!</v>
      </c>
      <c r="K161" s="257" t="str">
        <f t="shared" si="569"/>
        <v>OK!</v>
      </c>
      <c r="L161" s="257" t="str">
        <f t="shared" si="570"/>
        <v>OK!</v>
      </c>
      <c r="M161" s="257" t="str">
        <f t="shared" si="571"/>
        <v>OK!</v>
      </c>
      <c r="N161" s="257" t="str">
        <f t="shared" si="572"/>
        <v>OK!</v>
      </c>
      <c r="O161" s="257" t="str">
        <f t="shared" si="573"/>
        <v>OK!</v>
      </c>
      <c r="P161" s="257" t="str">
        <f t="shared" si="574"/>
        <v>OK!</v>
      </c>
      <c r="Q161" s="257" t="str">
        <f t="shared" si="575"/>
        <v>OK!</v>
      </c>
      <c r="R161" s="257" t="str">
        <f t="shared" si="576"/>
        <v>OK!</v>
      </c>
      <c r="S161" s="257" t="str">
        <f>IF(D161&lt;0,"STOPP!","OK!")</f>
        <v>OK!</v>
      </c>
      <c r="T161" s="257" t="str">
        <f>IF(E161&lt;0,"STOPP!","OK!")</f>
        <v>OK!</v>
      </c>
    </row>
    <row r="162" spans="1:20" hidden="1">
      <c r="A162" s="359" t="e">
        <f>A$12</f>
        <v>#REF!</v>
      </c>
      <c r="B162" s="355"/>
      <c r="C162" s="355" t="e">
        <f>#REF!</f>
        <v>#REF!</v>
      </c>
      <c r="D162" s="355" t="e">
        <f>#REF!</f>
        <v>#REF!</v>
      </c>
      <c r="E162" s="355" t="e">
        <f>#REF!</f>
        <v>#REF!</v>
      </c>
      <c r="F162" s="257" t="e">
        <f>IF(C162&gt;C161,"STOPP!","OK!")</f>
        <v>#REF!</v>
      </c>
      <c r="G162" s="257" t="e">
        <f t="shared" si="565"/>
        <v>#REF!</v>
      </c>
      <c r="H162" s="257" t="e">
        <f t="shared" si="566"/>
        <v>#REF!</v>
      </c>
      <c r="I162" s="257" t="e">
        <f t="shared" si="567"/>
        <v>#REF!</v>
      </c>
      <c r="J162" s="257" t="e">
        <f t="shared" si="568"/>
        <v>#REF!</v>
      </c>
      <c r="K162" s="257" t="e">
        <f t="shared" si="569"/>
        <v>#REF!</v>
      </c>
      <c r="L162" s="257" t="e">
        <f t="shared" si="570"/>
        <v>#REF!</v>
      </c>
      <c r="M162" s="257" t="e">
        <f t="shared" si="571"/>
        <v>#REF!</v>
      </c>
      <c r="N162" s="257" t="e">
        <f t="shared" si="572"/>
        <v>#REF!</v>
      </c>
      <c r="O162" s="257" t="e">
        <f t="shared" si="573"/>
        <v>#REF!</v>
      </c>
      <c r="P162" s="257" t="e">
        <f t="shared" si="574"/>
        <v>#REF!</v>
      </c>
      <c r="Q162" s="257" t="e">
        <f t="shared" si="575"/>
        <v>#REF!</v>
      </c>
      <c r="R162" s="257" t="e">
        <f t="shared" si="576"/>
        <v>#REF!</v>
      </c>
      <c r="S162" s="257" t="e">
        <f>IF(D162&gt;D161,"STOPP!","OK!")</f>
        <v>#REF!</v>
      </c>
      <c r="T162" s="257" t="e">
        <f>IF(E162&gt;E161,"STOPP!","OK!")</f>
        <v>#REF!</v>
      </c>
    </row>
    <row r="163" spans="1:20" ht="15.75">
      <c r="A163" s="465" t="e">
        <f>#REF!</f>
        <v>#REF!</v>
      </c>
      <c r="B163" s="583" t="e">
        <f>#REF!</f>
        <v>#REF!</v>
      </c>
      <c r="C163" s="584"/>
      <c r="D163" s="584"/>
      <c r="E163" s="585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</row>
    <row r="164" spans="1:20">
      <c r="A164" s="190" t="e">
        <f>A$8</f>
        <v>#REF!</v>
      </c>
      <c r="B164" s="190"/>
      <c r="C164" s="191"/>
      <c r="D164" s="191"/>
      <c r="E164" s="191"/>
      <c r="F164" s="257" t="str">
        <f t="shared" ref="F164:F166" si="579">IF(C164&lt;0,"STOPP!","OK!")</f>
        <v>OK!</v>
      </c>
      <c r="G164" s="257" t="str">
        <f t="shared" ref="G164:G168" si="580">IF(D164&lt;0,"STOPP!","OK!")</f>
        <v>OK!</v>
      </c>
      <c r="H164" s="257" t="str">
        <f t="shared" ref="H164:H168" si="581">IF(E164&lt;0,"STOPP!","OK!")</f>
        <v>OK!</v>
      </c>
      <c r="I164" s="257" t="str">
        <f t="shared" ref="I164:I168" si="582">IF(F164&lt;0,"STOPP!","OK!")</f>
        <v>OK!</v>
      </c>
      <c r="J164" s="257" t="str">
        <f t="shared" ref="J164:J168" si="583">IF(G164&lt;0,"STOPP!","OK!")</f>
        <v>OK!</v>
      </c>
      <c r="K164" s="257" t="str">
        <f t="shared" ref="K164:K168" si="584">IF(H164&lt;0,"STOPP!","OK!")</f>
        <v>OK!</v>
      </c>
      <c r="L164" s="257" t="str">
        <f t="shared" ref="L164:L168" si="585">IF(I164&lt;0,"STOPP!","OK!")</f>
        <v>OK!</v>
      </c>
      <c r="M164" s="257" t="str">
        <f t="shared" ref="M164:M168" si="586">IF(J164&lt;0,"STOPP!","OK!")</f>
        <v>OK!</v>
      </c>
      <c r="N164" s="257" t="str">
        <f t="shared" ref="N164:N168" si="587">IF(K164&lt;0,"STOPP!","OK!")</f>
        <v>OK!</v>
      </c>
      <c r="O164" s="257" t="str">
        <f t="shared" ref="O164:O168" si="588">IF(L164&lt;0,"STOPP!","OK!")</f>
        <v>OK!</v>
      </c>
      <c r="P164" s="257" t="str">
        <f t="shared" ref="P164:P168" si="589">IF(M164&lt;0,"STOPP!","OK!")</f>
        <v>OK!</v>
      </c>
      <c r="Q164" s="257" t="str">
        <f t="shared" ref="Q164:Q168" si="590">IF(N164&lt;0,"STOPP!","OK!")</f>
        <v>OK!</v>
      </c>
      <c r="R164" s="257" t="str">
        <f t="shared" ref="R164:R168" si="591">IF(O164&lt;0,"STOPP!","OK!")</f>
        <v>OK!</v>
      </c>
      <c r="S164" s="257" t="str">
        <f t="shared" ref="S164:S166" si="592">IF(D164&lt;0,"STOPP!","OK!")</f>
        <v>OK!</v>
      </c>
      <c r="T164" s="257" t="str">
        <f t="shared" ref="T164:T166" si="593">IF(E164&lt;0,"STOPP!","OK!")</f>
        <v>OK!</v>
      </c>
    </row>
    <row r="165" spans="1:20">
      <c r="A165" s="190" t="e">
        <f>A$9</f>
        <v>#REF!</v>
      </c>
      <c r="B165" s="190"/>
      <c r="C165" s="192"/>
      <c r="D165" s="192"/>
      <c r="E165" s="192"/>
      <c r="F165" s="257" t="str">
        <f t="shared" si="579"/>
        <v>OK!</v>
      </c>
      <c r="G165" s="257" t="str">
        <f t="shared" si="580"/>
        <v>OK!</v>
      </c>
      <c r="H165" s="257" t="str">
        <f t="shared" si="581"/>
        <v>OK!</v>
      </c>
      <c r="I165" s="257" t="str">
        <f t="shared" si="582"/>
        <v>OK!</v>
      </c>
      <c r="J165" s="257" t="str">
        <f t="shared" si="583"/>
        <v>OK!</v>
      </c>
      <c r="K165" s="257" t="str">
        <f t="shared" si="584"/>
        <v>OK!</v>
      </c>
      <c r="L165" s="257" t="str">
        <f t="shared" si="585"/>
        <v>OK!</v>
      </c>
      <c r="M165" s="257" t="str">
        <f t="shared" si="586"/>
        <v>OK!</v>
      </c>
      <c r="N165" s="257" t="str">
        <f t="shared" si="587"/>
        <v>OK!</v>
      </c>
      <c r="O165" s="257" t="str">
        <f t="shared" si="588"/>
        <v>OK!</v>
      </c>
      <c r="P165" s="257" t="str">
        <f t="shared" si="589"/>
        <v>OK!</v>
      </c>
      <c r="Q165" s="257" t="str">
        <f t="shared" si="590"/>
        <v>OK!</v>
      </c>
      <c r="R165" s="257" t="str">
        <f t="shared" si="591"/>
        <v>OK!</v>
      </c>
      <c r="S165" s="257" t="str">
        <f t="shared" si="592"/>
        <v>OK!</v>
      </c>
      <c r="T165" s="257" t="str">
        <f t="shared" si="593"/>
        <v>OK!</v>
      </c>
    </row>
    <row r="166" spans="1:20">
      <c r="A166" s="357" t="e">
        <f>A$10</f>
        <v>#REF!</v>
      </c>
      <c r="B166" s="358"/>
      <c r="C166" s="355">
        <f>C167-C164-C165</f>
        <v>0</v>
      </c>
      <c r="D166" s="353">
        <f>D167-D164-D165</f>
        <v>0</v>
      </c>
      <c r="E166" s="353">
        <f>E167-E164-E165</f>
        <v>0</v>
      </c>
      <c r="F166" s="257" t="str">
        <f t="shared" si="579"/>
        <v>OK!</v>
      </c>
      <c r="G166" s="257" t="str">
        <f t="shared" si="580"/>
        <v>OK!</v>
      </c>
      <c r="H166" s="257" t="str">
        <f t="shared" si="581"/>
        <v>OK!</v>
      </c>
      <c r="I166" s="257" t="str">
        <f t="shared" si="582"/>
        <v>OK!</v>
      </c>
      <c r="J166" s="257" t="str">
        <f t="shared" si="583"/>
        <v>OK!</v>
      </c>
      <c r="K166" s="257" t="str">
        <f t="shared" si="584"/>
        <v>OK!</v>
      </c>
      <c r="L166" s="257" t="str">
        <f t="shared" si="585"/>
        <v>OK!</v>
      </c>
      <c r="M166" s="257" t="str">
        <f t="shared" si="586"/>
        <v>OK!</v>
      </c>
      <c r="N166" s="257" t="str">
        <f t="shared" si="587"/>
        <v>OK!</v>
      </c>
      <c r="O166" s="257" t="str">
        <f t="shared" si="588"/>
        <v>OK!</v>
      </c>
      <c r="P166" s="257" t="str">
        <f t="shared" si="589"/>
        <v>OK!</v>
      </c>
      <c r="Q166" s="257" t="str">
        <f t="shared" si="590"/>
        <v>OK!</v>
      </c>
      <c r="R166" s="257" t="str">
        <f t="shared" si="591"/>
        <v>OK!</v>
      </c>
      <c r="S166" s="257" t="str">
        <f t="shared" si="592"/>
        <v>OK!</v>
      </c>
      <c r="T166" s="257" t="str">
        <f t="shared" si="593"/>
        <v>OK!</v>
      </c>
    </row>
    <row r="167" spans="1:20">
      <c r="A167" s="347" t="e">
        <f>A$11</f>
        <v>#REF!</v>
      </c>
      <c r="B167" s="348"/>
      <c r="C167" s="356"/>
      <c r="D167" s="354"/>
      <c r="E167" s="354"/>
      <c r="F167" s="257" t="str">
        <f>IF(C167&lt;0,"STOPP!","OK!")</f>
        <v>OK!</v>
      </c>
      <c r="G167" s="257" t="str">
        <f t="shared" si="580"/>
        <v>OK!</v>
      </c>
      <c r="H167" s="257" t="str">
        <f t="shared" si="581"/>
        <v>OK!</v>
      </c>
      <c r="I167" s="257" t="str">
        <f t="shared" si="582"/>
        <v>OK!</v>
      </c>
      <c r="J167" s="257" t="str">
        <f t="shared" si="583"/>
        <v>OK!</v>
      </c>
      <c r="K167" s="257" t="str">
        <f t="shared" si="584"/>
        <v>OK!</v>
      </c>
      <c r="L167" s="257" t="str">
        <f t="shared" si="585"/>
        <v>OK!</v>
      </c>
      <c r="M167" s="257" t="str">
        <f t="shared" si="586"/>
        <v>OK!</v>
      </c>
      <c r="N167" s="257" t="str">
        <f t="shared" si="587"/>
        <v>OK!</v>
      </c>
      <c r="O167" s="257" t="str">
        <f t="shared" si="588"/>
        <v>OK!</v>
      </c>
      <c r="P167" s="257" t="str">
        <f t="shared" si="589"/>
        <v>OK!</v>
      </c>
      <c r="Q167" s="257" t="str">
        <f t="shared" si="590"/>
        <v>OK!</v>
      </c>
      <c r="R167" s="257" t="str">
        <f t="shared" si="591"/>
        <v>OK!</v>
      </c>
      <c r="S167" s="257" t="str">
        <f>IF(D167&lt;0,"STOPP!","OK!")</f>
        <v>OK!</v>
      </c>
      <c r="T167" s="257" t="str">
        <f>IF(E167&lt;0,"STOPP!","OK!")</f>
        <v>OK!</v>
      </c>
    </row>
    <row r="168" spans="1:20">
      <c r="A168" s="359" t="e">
        <f>A$12</f>
        <v>#REF!</v>
      </c>
      <c r="B168" s="355"/>
      <c r="C168" s="355" t="e">
        <f>#REF!</f>
        <v>#REF!</v>
      </c>
      <c r="D168" s="355" t="e">
        <f>#REF!</f>
        <v>#REF!</v>
      </c>
      <c r="E168" s="355" t="e">
        <f>#REF!</f>
        <v>#REF!</v>
      </c>
      <c r="F168" s="257" t="e">
        <f>IF(C168&gt;C167,"STOPP!","OK!")</f>
        <v>#REF!</v>
      </c>
      <c r="G168" s="257" t="e">
        <f t="shared" si="580"/>
        <v>#REF!</v>
      </c>
      <c r="H168" s="257" t="e">
        <f t="shared" si="581"/>
        <v>#REF!</v>
      </c>
      <c r="I168" s="257" t="e">
        <f t="shared" si="582"/>
        <v>#REF!</v>
      </c>
      <c r="J168" s="257" t="e">
        <f t="shared" si="583"/>
        <v>#REF!</v>
      </c>
      <c r="K168" s="257" t="e">
        <f t="shared" si="584"/>
        <v>#REF!</v>
      </c>
      <c r="L168" s="257" t="e">
        <f t="shared" si="585"/>
        <v>#REF!</v>
      </c>
      <c r="M168" s="257" t="e">
        <f t="shared" si="586"/>
        <v>#REF!</v>
      </c>
      <c r="N168" s="257" t="e">
        <f t="shared" si="587"/>
        <v>#REF!</v>
      </c>
      <c r="O168" s="257" t="e">
        <f t="shared" si="588"/>
        <v>#REF!</v>
      </c>
      <c r="P168" s="257" t="e">
        <f t="shared" si="589"/>
        <v>#REF!</v>
      </c>
      <c r="Q168" s="257" t="e">
        <f t="shared" si="590"/>
        <v>#REF!</v>
      </c>
      <c r="R168" s="257" t="e">
        <f t="shared" si="591"/>
        <v>#REF!</v>
      </c>
      <c r="S168" s="257" t="e">
        <f>IF(D168&gt;D167,"STOPP!","OK!")</f>
        <v>#REF!</v>
      </c>
      <c r="T168" s="257" t="e">
        <f>IF(E168&gt;E167,"STOPP!","OK!")</f>
        <v>#REF!</v>
      </c>
    </row>
    <row r="169" spans="1:20" ht="18.75">
      <c r="A169" s="454" t="e">
        <f>'(B2) Struktura Organizative'!A29</f>
        <v>#REF!</v>
      </c>
      <c r="B169" s="586" t="e">
        <f>'(B2) Struktura Organizative'!B29</f>
        <v>#REF!</v>
      </c>
      <c r="C169" s="587"/>
      <c r="D169" s="587"/>
      <c r="E169" s="588"/>
      <c r="G169" s="216">
        <f>C173</f>
        <v>0</v>
      </c>
      <c r="H169" s="216">
        <f t="shared" ref="H169" si="594">D173</f>
        <v>0</v>
      </c>
      <c r="I169" s="216">
        <f t="shared" ref="I169" si="595">E173</f>
        <v>0</v>
      </c>
      <c r="J169" s="216">
        <f>C170</f>
        <v>0</v>
      </c>
      <c r="K169" s="216">
        <f t="shared" ref="K169" si="596">D170</f>
        <v>0</v>
      </c>
      <c r="L169" s="216">
        <f t="shared" ref="L169" si="597">E170</f>
        <v>0</v>
      </c>
      <c r="M169" s="216">
        <f>C171</f>
        <v>0</v>
      </c>
      <c r="N169" s="216">
        <f t="shared" ref="N169" si="598">D171</f>
        <v>0</v>
      </c>
      <c r="O169" s="216">
        <f t="shared" ref="O169" si="599">E171</f>
        <v>0</v>
      </c>
      <c r="P169" s="216">
        <f>C172</f>
        <v>0</v>
      </c>
      <c r="Q169" s="216">
        <f t="shared" ref="Q169" si="600">D172</f>
        <v>0</v>
      </c>
      <c r="R169" s="216">
        <f t="shared" ref="R169" si="601">E172</f>
        <v>0</v>
      </c>
    </row>
    <row r="170" spans="1:20">
      <c r="A170" s="190" t="e">
        <f>A$8</f>
        <v>#REF!</v>
      </c>
      <c r="B170" s="190"/>
      <c r="C170" s="355">
        <f>C176+C182</f>
        <v>0</v>
      </c>
      <c r="D170" s="355">
        <f t="shared" ref="D170:E170" si="602">D176+D182</f>
        <v>0</v>
      </c>
      <c r="E170" s="355">
        <f t="shared" si="602"/>
        <v>0</v>
      </c>
      <c r="F170" s="257" t="str">
        <f t="shared" ref="F170:F172" si="603">IF(C170&lt;0,"STOPP!","OK!")</f>
        <v>OK!</v>
      </c>
      <c r="G170" s="257" t="str">
        <f t="shared" ref="G170:G172" si="604">IF(D170&lt;0,"STOPP!","OK!")</f>
        <v>OK!</v>
      </c>
      <c r="H170" s="257" t="str">
        <f t="shared" ref="H170:H172" si="605">IF(E170&lt;0,"STOPP!","OK!")</f>
        <v>OK!</v>
      </c>
      <c r="I170" s="257" t="str">
        <f t="shared" ref="I170:I172" si="606">IF(F170&lt;0,"STOPP!","OK!")</f>
        <v>OK!</v>
      </c>
      <c r="J170" s="257" t="str">
        <f t="shared" ref="J170:J172" si="607">IF(G170&lt;0,"STOPP!","OK!")</f>
        <v>OK!</v>
      </c>
      <c r="K170" s="257" t="str">
        <f t="shared" ref="K170:K172" si="608">IF(H170&lt;0,"STOPP!","OK!")</f>
        <v>OK!</v>
      </c>
      <c r="L170" s="257" t="str">
        <f t="shared" ref="L170:L172" si="609">IF(I170&lt;0,"STOPP!","OK!")</f>
        <v>OK!</v>
      </c>
      <c r="M170" s="257" t="str">
        <f t="shared" ref="M170:M172" si="610">IF(J170&lt;0,"STOPP!","OK!")</f>
        <v>OK!</v>
      </c>
      <c r="N170" s="257" t="str">
        <f t="shared" ref="N170:N172" si="611">IF(K170&lt;0,"STOPP!","OK!")</f>
        <v>OK!</v>
      </c>
      <c r="O170" s="257" t="str">
        <f t="shared" ref="O170:O172" si="612">IF(L170&lt;0,"STOPP!","OK!")</f>
        <v>OK!</v>
      </c>
      <c r="P170" s="257" t="str">
        <f t="shared" ref="P170:P172" si="613">IF(M170&lt;0,"STOPP!","OK!")</f>
        <v>OK!</v>
      </c>
      <c r="Q170" s="257" t="str">
        <f t="shared" ref="Q170:Q172" si="614">IF(N170&lt;0,"STOPP!","OK!")</f>
        <v>OK!</v>
      </c>
      <c r="R170" s="257" t="str">
        <f t="shared" ref="R170:R172" si="615">IF(O170&lt;0,"STOPP!","OK!")</f>
        <v>OK!</v>
      </c>
      <c r="S170" s="257" t="str">
        <f t="shared" ref="S170:S172" si="616">IF(D170&lt;0,"STOPP!","OK!")</f>
        <v>OK!</v>
      </c>
      <c r="T170" s="257" t="str">
        <f t="shared" ref="T170:T172" si="617">IF(E170&lt;0,"STOPP!","OK!")</f>
        <v>OK!</v>
      </c>
    </row>
    <row r="171" spans="1:20">
      <c r="A171" s="190" t="e">
        <f>A$9</f>
        <v>#REF!</v>
      </c>
      <c r="B171" s="190"/>
      <c r="C171" s="355">
        <f>C177+C183</f>
        <v>0</v>
      </c>
      <c r="D171" s="355">
        <f t="shared" ref="D171:E171" si="618">D177+D183</f>
        <v>0</v>
      </c>
      <c r="E171" s="355">
        <f t="shared" si="618"/>
        <v>0</v>
      </c>
      <c r="F171" s="257" t="str">
        <f t="shared" si="603"/>
        <v>OK!</v>
      </c>
      <c r="G171" s="257" t="str">
        <f t="shared" si="604"/>
        <v>OK!</v>
      </c>
      <c r="H171" s="257" t="str">
        <f t="shared" si="605"/>
        <v>OK!</v>
      </c>
      <c r="I171" s="257" t="str">
        <f t="shared" si="606"/>
        <v>OK!</v>
      </c>
      <c r="J171" s="257" t="str">
        <f t="shared" si="607"/>
        <v>OK!</v>
      </c>
      <c r="K171" s="257" t="str">
        <f t="shared" si="608"/>
        <v>OK!</v>
      </c>
      <c r="L171" s="257" t="str">
        <f t="shared" si="609"/>
        <v>OK!</v>
      </c>
      <c r="M171" s="257" t="str">
        <f t="shared" si="610"/>
        <v>OK!</v>
      </c>
      <c r="N171" s="257" t="str">
        <f t="shared" si="611"/>
        <v>OK!</v>
      </c>
      <c r="O171" s="257" t="str">
        <f t="shared" si="612"/>
        <v>OK!</v>
      </c>
      <c r="P171" s="257" t="str">
        <f t="shared" si="613"/>
        <v>OK!</v>
      </c>
      <c r="Q171" s="257" t="str">
        <f t="shared" si="614"/>
        <v>OK!</v>
      </c>
      <c r="R171" s="257" t="str">
        <f t="shared" si="615"/>
        <v>OK!</v>
      </c>
      <c r="S171" s="257" t="str">
        <f t="shared" si="616"/>
        <v>OK!</v>
      </c>
      <c r="T171" s="257" t="str">
        <f t="shared" si="617"/>
        <v>OK!</v>
      </c>
    </row>
    <row r="172" spans="1:20">
      <c r="A172" s="357" t="e">
        <f>A$10</f>
        <v>#REF!</v>
      </c>
      <c r="B172" s="358"/>
      <c r="C172" s="355">
        <f>C173-C170-C171</f>
        <v>0</v>
      </c>
      <c r="D172" s="353">
        <f>D173-D170-D171</f>
        <v>0</v>
      </c>
      <c r="E172" s="353">
        <f>E173-E170-E171</f>
        <v>0</v>
      </c>
      <c r="F172" s="257" t="str">
        <f t="shared" si="603"/>
        <v>OK!</v>
      </c>
      <c r="G172" s="257" t="str">
        <f t="shared" si="604"/>
        <v>OK!</v>
      </c>
      <c r="H172" s="257" t="str">
        <f t="shared" si="605"/>
        <v>OK!</v>
      </c>
      <c r="I172" s="257" t="str">
        <f t="shared" si="606"/>
        <v>OK!</v>
      </c>
      <c r="J172" s="257" t="str">
        <f t="shared" si="607"/>
        <v>OK!</v>
      </c>
      <c r="K172" s="257" t="str">
        <f t="shared" si="608"/>
        <v>OK!</v>
      </c>
      <c r="L172" s="257" t="str">
        <f t="shared" si="609"/>
        <v>OK!</v>
      </c>
      <c r="M172" s="257" t="str">
        <f t="shared" si="610"/>
        <v>OK!</v>
      </c>
      <c r="N172" s="257" t="str">
        <f t="shared" si="611"/>
        <v>OK!</v>
      </c>
      <c r="O172" s="257" t="str">
        <f t="shared" si="612"/>
        <v>OK!</v>
      </c>
      <c r="P172" s="257" t="str">
        <f t="shared" si="613"/>
        <v>OK!</v>
      </c>
      <c r="Q172" s="257" t="str">
        <f t="shared" si="614"/>
        <v>OK!</v>
      </c>
      <c r="R172" s="257" t="str">
        <f t="shared" si="615"/>
        <v>OK!</v>
      </c>
      <c r="S172" s="257" t="str">
        <f t="shared" si="616"/>
        <v>OK!</v>
      </c>
      <c r="T172" s="257" t="str">
        <f t="shared" si="617"/>
        <v>OK!</v>
      </c>
    </row>
    <row r="173" spans="1:20">
      <c r="A173" s="347" t="e">
        <f>A$11</f>
        <v>#REF!</v>
      </c>
      <c r="B173" s="348"/>
      <c r="C173" s="355">
        <f>C179+C185</f>
        <v>0</v>
      </c>
      <c r="D173" s="355">
        <f t="shared" ref="D173:E173" si="619">D179+D185</f>
        <v>0</v>
      </c>
      <c r="E173" s="355">
        <f t="shared" si="619"/>
        <v>0</v>
      </c>
      <c r="F173" s="257" t="str">
        <f>IF(C173&lt;0,"STOPP!","OK!")</f>
        <v>OK!</v>
      </c>
      <c r="G173" s="257" t="str">
        <f t="shared" ref="G173:G174" si="620">IF(D173&lt;0,"STOPP!","OK!")</f>
        <v>OK!</v>
      </c>
      <c r="H173" s="257" t="str">
        <f t="shared" ref="H173:H174" si="621">IF(E173&lt;0,"STOPP!","OK!")</f>
        <v>OK!</v>
      </c>
      <c r="I173" s="257" t="str">
        <f t="shared" ref="I173:I174" si="622">IF(F173&lt;0,"STOPP!","OK!")</f>
        <v>OK!</v>
      </c>
      <c r="J173" s="257" t="str">
        <f t="shared" ref="J173:J174" si="623">IF(G173&lt;0,"STOPP!","OK!")</f>
        <v>OK!</v>
      </c>
      <c r="K173" s="257" t="str">
        <f t="shared" ref="K173:K174" si="624">IF(H173&lt;0,"STOPP!","OK!")</f>
        <v>OK!</v>
      </c>
      <c r="L173" s="257" t="str">
        <f t="shared" ref="L173:L174" si="625">IF(I173&lt;0,"STOPP!","OK!")</f>
        <v>OK!</v>
      </c>
      <c r="M173" s="257" t="str">
        <f t="shared" ref="M173:M174" si="626">IF(J173&lt;0,"STOPP!","OK!")</f>
        <v>OK!</v>
      </c>
      <c r="N173" s="257" t="str">
        <f t="shared" ref="N173:N174" si="627">IF(K173&lt;0,"STOPP!","OK!")</f>
        <v>OK!</v>
      </c>
      <c r="O173" s="257" t="str">
        <f t="shared" ref="O173:O174" si="628">IF(L173&lt;0,"STOPP!","OK!")</f>
        <v>OK!</v>
      </c>
      <c r="P173" s="257" t="str">
        <f t="shared" ref="P173:P174" si="629">IF(M173&lt;0,"STOPP!","OK!")</f>
        <v>OK!</v>
      </c>
      <c r="Q173" s="257" t="str">
        <f t="shared" ref="Q173:Q174" si="630">IF(N173&lt;0,"STOPP!","OK!")</f>
        <v>OK!</v>
      </c>
      <c r="R173" s="257" t="str">
        <f t="shared" ref="R173:R174" si="631">IF(O173&lt;0,"STOPP!","OK!")</f>
        <v>OK!</v>
      </c>
      <c r="S173" s="257" t="str">
        <f>IF(D173&lt;0,"STOPP!","OK!")</f>
        <v>OK!</v>
      </c>
      <c r="T173" s="257" t="str">
        <f>IF(E173&lt;0,"STOPP!","OK!")</f>
        <v>OK!</v>
      </c>
    </row>
    <row r="174" spans="1:20">
      <c r="A174" s="359" t="e">
        <f>A$12</f>
        <v>#REF!</v>
      </c>
      <c r="B174" s="355"/>
      <c r="C174" s="355" t="e">
        <f>#REF!</f>
        <v>#REF!</v>
      </c>
      <c r="D174" s="353" t="e">
        <f>#REF!</f>
        <v>#REF!</v>
      </c>
      <c r="E174" s="353" t="e">
        <f>#REF!</f>
        <v>#REF!</v>
      </c>
      <c r="F174" s="257" t="e">
        <f>IF(C174&gt;C173,"STOPP!","OK!")</f>
        <v>#REF!</v>
      </c>
      <c r="G174" s="257" t="e">
        <f t="shared" si="620"/>
        <v>#REF!</v>
      </c>
      <c r="H174" s="257" t="e">
        <f t="shared" si="621"/>
        <v>#REF!</v>
      </c>
      <c r="I174" s="257" t="e">
        <f t="shared" si="622"/>
        <v>#REF!</v>
      </c>
      <c r="J174" s="257" t="e">
        <f t="shared" si="623"/>
        <v>#REF!</v>
      </c>
      <c r="K174" s="257" t="e">
        <f t="shared" si="624"/>
        <v>#REF!</v>
      </c>
      <c r="L174" s="257" t="e">
        <f t="shared" si="625"/>
        <v>#REF!</v>
      </c>
      <c r="M174" s="257" t="e">
        <f t="shared" si="626"/>
        <v>#REF!</v>
      </c>
      <c r="N174" s="257" t="e">
        <f t="shared" si="627"/>
        <v>#REF!</v>
      </c>
      <c r="O174" s="257" t="e">
        <f t="shared" si="628"/>
        <v>#REF!</v>
      </c>
      <c r="P174" s="257" t="e">
        <f t="shared" si="629"/>
        <v>#REF!</v>
      </c>
      <c r="Q174" s="257" t="e">
        <f t="shared" si="630"/>
        <v>#REF!</v>
      </c>
      <c r="R174" s="257" t="e">
        <f t="shared" si="631"/>
        <v>#REF!</v>
      </c>
      <c r="S174" s="257" t="e">
        <f>IF(D174&gt;D173,"STOPP!","OK!")</f>
        <v>#REF!</v>
      </c>
      <c r="T174" s="257" t="e">
        <f>IF(E174&gt;E173,"STOPP!","OK!")</f>
        <v>#REF!</v>
      </c>
    </row>
    <row r="175" spans="1:20" ht="15.75">
      <c r="A175" s="465" t="e">
        <f>#REF!</f>
        <v>#REF!</v>
      </c>
      <c r="B175" s="583" t="e">
        <f>#REF!</f>
        <v>#REF!</v>
      </c>
      <c r="C175" s="584"/>
      <c r="D175" s="584"/>
      <c r="E175" s="585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</row>
    <row r="176" spans="1:20">
      <c r="A176" s="190" t="e">
        <f>A$8</f>
        <v>#REF!</v>
      </c>
      <c r="B176" s="190"/>
      <c r="C176" s="191"/>
      <c r="D176" s="191"/>
      <c r="E176" s="191"/>
      <c r="F176" s="257" t="str">
        <f t="shared" ref="F176:F178" si="632">IF(C176&lt;0,"STOPP!","OK!")</f>
        <v>OK!</v>
      </c>
      <c r="G176" s="257" t="str">
        <f t="shared" ref="G176:G180" si="633">IF(D176&lt;0,"STOPP!","OK!")</f>
        <v>OK!</v>
      </c>
      <c r="H176" s="257" t="str">
        <f t="shared" ref="H176:H180" si="634">IF(E176&lt;0,"STOPP!","OK!")</f>
        <v>OK!</v>
      </c>
      <c r="I176" s="257" t="str">
        <f t="shared" ref="I176:I180" si="635">IF(F176&lt;0,"STOPP!","OK!")</f>
        <v>OK!</v>
      </c>
      <c r="J176" s="257" t="str">
        <f t="shared" ref="J176:J180" si="636">IF(G176&lt;0,"STOPP!","OK!")</f>
        <v>OK!</v>
      </c>
      <c r="K176" s="257" t="str">
        <f t="shared" ref="K176:K180" si="637">IF(H176&lt;0,"STOPP!","OK!")</f>
        <v>OK!</v>
      </c>
      <c r="L176" s="257" t="str">
        <f t="shared" ref="L176:L180" si="638">IF(I176&lt;0,"STOPP!","OK!")</f>
        <v>OK!</v>
      </c>
      <c r="M176" s="257" t="str">
        <f t="shared" ref="M176:M180" si="639">IF(J176&lt;0,"STOPP!","OK!")</f>
        <v>OK!</v>
      </c>
      <c r="N176" s="257" t="str">
        <f t="shared" ref="N176:N180" si="640">IF(K176&lt;0,"STOPP!","OK!")</f>
        <v>OK!</v>
      </c>
      <c r="O176" s="257" t="str">
        <f t="shared" ref="O176:O180" si="641">IF(L176&lt;0,"STOPP!","OK!")</f>
        <v>OK!</v>
      </c>
      <c r="P176" s="257" t="str">
        <f t="shared" ref="P176:P180" si="642">IF(M176&lt;0,"STOPP!","OK!")</f>
        <v>OK!</v>
      </c>
      <c r="Q176" s="257" t="str">
        <f t="shared" ref="Q176:Q180" si="643">IF(N176&lt;0,"STOPP!","OK!")</f>
        <v>OK!</v>
      </c>
      <c r="R176" s="257" t="str">
        <f t="shared" ref="R176:R180" si="644">IF(O176&lt;0,"STOPP!","OK!")</f>
        <v>OK!</v>
      </c>
      <c r="S176" s="257" t="str">
        <f t="shared" ref="S176:S178" si="645">IF(D176&lt;0,"STOPP!","OK!")</f>
        <v>OK!</v>
      </c>
      <c r="T176" s="257" t="str">
        <f t="shared" ref="T176:T178" si="646">IF(E176&lt;0,"STOPP!","OK!")</f>
        <v>OK!</v>
      </c>
    </row>
    <row r="177" spans="1:20">
      <c r="A177" s="190" t="e">
        <f>A$9</f>
        <v>#REF!</v>
      </c>
      <c r="B177" s="190"/>
      <c r="C177" s="192"/>
      <c r="D177" s="192"/>
      <c r="E177" s="192"/>
      <c r="F177" s="257" t="str">
        <f t="shared" si="632"/>
        <v>OK!</v>
      </c>
      <c r="G177" s="257" t="str">
        <f t="shared" si="633"/>
        <v>OK!</v>
      </c>
      <c r="H177" s="257" t="str">
        <f t="shared" si="634"/>
        <v>OK!</v>
      </c>
      <c r="I177" s="257" t="str">
        <f t="shared" si="635"/>
        <v>OK!</v>
      </c>
      <c r="J177" s="257" t="str">
        <f t="shared" si="636"/>
        <v>OK!</v>
      </c>
      <c r="K177" s="257" t="str">
        <f t="shared" si="637"/>
        <v>OK!</v>
      </c>
      <c r="L177" s="257" t="str">
        <f t="shared" si="638"/>
        <v>OK!</v>
      </c>
      <c r="M177" s="257" t="str">
        <f t="shared" si="639"/>
        <v>OK!</v>
      </c>
      <c r="N177" s="257" t="str">
        <f t="shared" si="640"/>
        <v>OK!</v>
      </c>
      <c r="O177" s="257" t="str">
        <f t="shared" si="641"/>
        <v>OK!</v>
      </c>
      <c r="P177" s="257" t="str">
        <f t="shared" si="642"/>
        <v>OK!</v>
      </c>
      <c r="Q177" s="257" t="str">
        <f t="shared" si="643"/>
        <v>OK!</v>
      </c>
      <c r="R177" s="257" t="str">
        <f t="shared" si="644"/>
        <v>OK!</v>
      </c>
      <c r="S177" s="257" t="str">
        <f t="shared" si="645"/>
        <v>OK!</v>
      </c>
      <c r="T177" s="257" t="str">
        <f t="shared" si="646"/>
        <v>OK!</v>
      </c>
    </row>
    <row r="178" spans="1:20">
      <c r="A178" s="357" t="e">
        <f>A$10</f>
        <v>#REF!</v>
      </c>
      <c r="B178" s="358"/>
      <c r="C178" s="355">
        <f>C179-C176-C177</f>
        <v>0</v>
      </c>
      <c r="D178" s="353">
        <f>D179-D176-D177</f>
        <v>0</v>
      </c>
      <c r="E178" s="353">
        <f>E179-E176-E177</f>
        <v>0</v>
      </c>
      <c r="F178" s="257" t="str">
        <f t="shared" si="632"/>
        <v>OK!</v>
      </c>
      <c r="G178" s="257" t="str">
        <f t="shared" si="633"/>
        <v>OK!</v>
      </c>
      <c r="H178" s="257" t="str">
        <f t="shared" si="634"/>
        <v>OK!</v>
      </c>
      <c r="I178" s="257" t="str">
        <f t="shared" si="635"/>
        <v>OK!</v>
      </c>
      <c r="J178" s="257" t="str">
        <f t="shared" si="636"/>
        <v>OK!</v>
      </c>
      <c r="K178" s="257" t="str">
        <f t="shared" si="637"/>
        <v>OK!</v>
      </c>
      <c r="L178" s="257" t="str">
        <f t="shared" si="638"/>
        <v>OK!</v>
      </c>
      <c r="M178" s="257" t="str">
        <f t="shared" si="639"/>
        <v>OK!</v>
      </c>
      <c r="N178" s="257" t="str">
        <f t="shared" si="640"/>
        <v>OK!</v>
      </c>
      <c r="O178" s="257" t="str">
        <f t="shared" si="641"/>
        <v>OK!</v>
      </c>
      <c r="P178" s="257" t="str">
        <f t="shared" si="642"/>
        <v>OK!</v>
      </c>
      <c r="Q178" s="257" t="str">
        <f t="shared" si="643"/>
        <v>OK!</v>
      </c>
      <c r="R178" s="257" t="str">
        <f t="shared" si="644"/>
        <v>OK!</v>
      </c>
      <c r="S178" s="257" t="str">
        <f t="shared" si="645"/>
        <v>OK!</v>
      </c>
      <c r="T178" s="257" t="str">
        <f t="shared" si="646"/>
        <v>OK!</v>
      </c>
    </row>
    <row r="179" spans="1:20">
      <c r="A179" s="347" t="e">
        <f>A$11</f>
        <v>#REF!</v>
      </c>
      <c r="B179" s="348"/>
      <c r="C179" s="356"/>
      <c r="D179" s="354"/>
      <c r="E179" s="354"/>
      <c r="F179" s="257" t="str">
        <f>IF(C179&lt;0,"STOPP!","OK!")</f>
        <v>OK!</v>
      </c>
      <c r="G179" s="257" t="str">
        <f t="shared" si="633"/>
        <v>OK!</v>
      </c>
      <c r="H179" s="257" t="str">
        <f t="shared" si="634"/>
        <v>OK!</v>
      </c>
      <c r="I179" s="257" t="str">
        <f t="shared" si="635"/>
        <v>OK!</v>
      </c>
      <c r="J179" s="257" t="str">
        <f t="shared" si="636"/>
        <v>OK!</v>
      </c>
      <c r="K179" s="257" t="str">
        <f t="shared" si="637"/>
        <v>OK!</v>
      </c>
      <c r="L179" s="257" t="str">
        <f t="shared" si="638"/>
        <v>OK!</v>
      </c>
      <c r="M179" s="257" t="str">
        <f t="shared" si="639"/>
        <v>OK!</v>
      </c>
      <c r="N179" s="257" t="str">
        <f t="shared" si="640"/>
        <v>OK!</v>
      </c>
      <c r="O179" s="257" t="str">
        <f t="shared" si="641"/>
        <v>OK!</v>
      </c>
      <c r="P179" s="257" t="str">
        <f t="shared" si="642"/>
        <v>OK!</v>
      </c>
      <c r="Q179" s="257" t="str">
        <f t="shared" si="643"/>
        <v>OK!</v>
      </c>
      <c r="R179" s="257" t="str">
        <f t="shared" si="644"/>
        <v>OK!</v>
      </c>
      <c r="S179" s="257" t="str">
        <f>IF(D179&lt;0,"STOPP!","OK!")</f>
        <v>OK!</v>
      </c>
      <c r="T179" s="257" t="str">
        <f>IF(E179&lt;0,"STOPP!","OK!")</f>
        <v>OK!</v>
      </c>
    </row>
    <row r="180" spans="1:20">
      <c r="A180" s="359" t="e">
        <f>A$12</f>
        <v>#REF!</v>
      </c>
      <c r="B180" s="355"/>
      <c r="C180" s="355" t="e">
        <f>#REF!</f>
        <v>#REF!</v>
      </c>
      <c r="D180" s="355" t="e">
        <f>#REF!</f>
        <v>#REF!</v>
      </c>
      <c r="E180" s="355" t="e">
        <f>#REF!</f>
        <v>#REF!</v>
      </c>
      <c r="F180" s="257" t="e">
        <f>IF(C180&gt;C179,"STOPP!","OK!")</f>
        <v>#REF!</v>
      </c>
      <c r="G180" s="257" t="e">
        <f t="shared" si="633"/>
        <v>#REF!</v>
      </c>
      <c r="H180" s="257" t="e">
        <f t="shared" si="634"/>
        <v>#REF!</v>
      </c>
      <c r="I180" s="257" t="e">
        <f t="shared" si="635"/>
        <v>#REF!</v>
      </c>
      <c r="J180" s="257" t="e">
        <f t="shared" si="636"/>
        <v>#REF!</v>
      </c>
      <c r="K180" s="257" t="e">
        <f t="shared" si="637"/>
        <v>#REF!</v>
      </c>
      <c r="L180" s="257" t="e">
        <f t="shared" si="638"/>
        <v>#REF!</v>
      </c>
      <c r="M180" s="257" t="e">
        <f t="shared" si="639"/>
        <v>#REF!</v>
      </c>
      <c r="N180" s="257" t="e">
        <f t="shared" si="640"/>
        <v>#REF!</v>
      </c>
      <c r="O180" s="257" t="e">
        <f t="shared" si="641"/>
        <v>#REF!</v>
      </c>
      <c r="P180" s="257" t="e">
        <f t="shared" si="642"/>
        <v>#REF!</v>
      </c>
      <c r="Q180" s="257" t="e">
        <f t="shared" si="643"/>
        <v>#REF!</v>
      </c>
      <c r="R180" s="257" t="e">
        <f t="shared" si="644"/>
        <v>#REF!</v>
      </c>
      <c r="S180" s="257" t="e">
        <f>IF(D180&gt;D179,"STOPP!","OK!")</f>
        <v>#REF!</v>
      </c>
      <c r="T180" s="257" t="e">
        <f>IF(E180&gt;E179,"STOPP!","OK!")</f>
        <v>#REF!</v>
      </c>
    </row>
    <row r="181" spans="1:20" ht="15.75">
      <c r="A181" s="465" t="e">
        <f>#REF!</f>
        <v>#REF!</v>
      </c>
      <c r="B181" s="583" t="e">
        <f>#REF!</f>
        <v>#REF!</v>
      </c>
      <c r="C181" s="584"/>
      <c r="D181" s="584"/>
      <c r="E181" s="585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</row>
    <row r="182" spans="1:20">
      <c r="A182" s="190" t="e">
        <f>A$8</f>
        <v>#REF!</v>
      </c>
      <c r="B182" s="190"/>
      <c r="C182" s="191"/>
      <c r="D182" s="191"/>
      <c r="E182" s="191"/>
      <c r="F182" s="257" t="str">
        <f t="shared" ref="F182:F184" si="647">IF(C182&lt;0,"STOPP!","OK!")</f>
        <v>OK!</v>
      </c>
      <c r="G182" s="257" t="str">
        <f t="shared" ref="G182:G186" si="648">IF(D182&lt;0,"STOPP!","OK!")</f>
        <v>OK!</v>
      </c>
      <c r="H182" s="257" t="str">
        <f t="shared" ref="H182:H186" si="649">IF(E182&lt;0,"STOPP!","OK!")</f>
        <v>OK!</v>
      </c>
      <c r="I182" s="257" t="str">
        <f t="shared" ref="I182:I186" si="650">IF(F182&lt;0,"STOPP!","OK!")</f>
        <v>OK!</v>
      </c>
      <c r="J182" s="257" t="str">
        <f t="shared" ref="J182:J186" si="651">IF(G182&lt;0,"STOPP!","OK!")</f>
        <v>OK!</v>
      </c>
      <c r="K182" s="257" t="str">
        <f t="shared" ref="K182:K186" si="652">IF(H182&lt;0,"STOPP!","OK!")</f>
        <v>OK!</v>
      </c>
      <c r="L182" s="257" t="str">
        <f t="shared" ref="L182:L186" si="653">IF(I182&lt;0,"STOPP!","OK!")</f>
        <v>OK!</v>
      </c>
      <c r="M182" s="257" t="str">
        <f t="shared" ref="M182:M186" si="654">IF(J182&lt;0,"STOPP!","OK!")</f>
        <v>OK!</v>
      </c>
      <c r="N182" s="257" t="str">
        <f t="shared" ref="N182:N186" si="655">IF(K182&lt;0,"STOPP!","OK!")</f>
        <v>OK!</v>
      </c>
      <c r="O182" s="257" t="str">
        <f t="shared" ref="O182:O186" si="656">IF(L182&lt;0,"STOPP!","OK!")</f>
        <v>OK!</v>
      </c>
      <c r="P182" s="257" t="str">
        <f t="shared" ref="P182:P186" si="657">IF(M182&lt;0,"STOPP!","OK!")</f>
        <v>OK!</v>
      </c>
      <c r="Q182" s="257" t="str">
        <f t="shared" ref="Q182:Q186" si="658">IF(N182&lt;0,"STOPP!","OK!")</f>
        <v>OK!</v>
      </c>
      <c r="R182" s="257" t="str">
        <f t="shared" ref="R182:R186" si="659">IF(O182&lt;0,"STOPP!","OK!")</f>
        <v>OK!</v>
      </c>
      <c r="S182" s="257" t="str">
        <f t="shared" ref="S182:S184" si="660">IF(D182&lt;0,"STOPP!","OK!")</f>
        <v>OK!</v>
      </c>
      <c r="T182" s="257" t="str">
        <f t="shared" ref="T182:T184" si="661">IF(E182&lt;0,"STOPP!","OK!")</f>
        <v>OK!</v>
      </c>
    </row>
    <row r="183" spans="1:20">
      <c r="A183" s="190" t="e">
        <f>A$9</f>
        <v>#REF!</v>
      </c>
      <c r="B183" s="190"/>
      <c r="C183" s="192"/>
      <c r="D183" s="192"/>
      <c r="E183" s="192"/>
      <c r="F183" s="257" t="str">
        <f t="shared" si="647"/>
        <v>OK!</v>
      </c>
      <c r="G183" s="257" t="str">
        <f t="shared" si="648"/>
        <v>OK!</v>
      </c>
      <c r="H183" s="257" t="str">
        <f t="shared" si="649"/>
        <v>OK!</v>
      </c>
      <c r="I183" s="257" t="str">
        <f t="shared" si="650"/>
        <v>OK!</v>
      </c>
      <c r="J183" s="257" t="str">
        <f t="shared" si="651"/>
        <v>OK!</v>
      </c>
      <c r="K183" s="257" t="str">
        <f t="shared" si="652"/>
        <v>OK!</v>
      </c>
      <c r="L183" s="257" t="str">
        <f t="shared" si="653"/>
        <v>OK!</v>
      </c>
      <c r="M183" s="257" t="str">
        <f t="shared" si="654"/>
        <v>OK!</v>
      </c>
      <c r="N183" s="257" t="str">
        <f t="shared" si="655"/>
        <v>OK!</v>
      </c>
      <c r="O183" s="257" t="str">
        <f t="shared" si="656"/>
        <v>OK!</v>
      </c>
      <c r="P183" s="257" t="str">
        <f t="shared" si="657"/>
        <v>OK!</v>
      </c>
      <c r="Q183" s="257" t="str">
        <f t="shared" si="658"/>
        <v>OK!</v>
      </c>
      <c r="R183" s="257" t="str">
        <f t="shared" si="659"/>
        <v>OK!</v>
      </c>
      <c r="S183" s="257" t="str">
        <f t="shared" si="660"/>
        <v>OK!</v>
      </c>
      <c r="T183" s="257" t="str">
        <f t="shared" si="661"/>
        <v>OK!</v>
      </c>
    </row>
    <row r="184" spans="1:20">
      <c r="A184" s="357" t="e">
        <f>A$10</f>
        <v>#REF!</v>
      </c>
      <c r="B184" s="358"/>
      <c r="C184" s="355">
        <f>C185-C182-C183</f>
        <v>0</v>
      </c>
      <c r="D184" s="353">
        <f>D185-D182-D183</f>
        <v>0</v>
      </c>
      <c r="E184" s="353">
        <f>E185-E182-E183</f>
        <v>0</v>
      </c>
      <c r="F184" s="257" t="str">
        <f t="shared" si="647"/>
        <v>OK!</v>
      </c>
      <c r="G184" s="257" t="str">
        <f t="shared" si="648"/>
        <v>OK!</v>
      </c>
      <c r="H184" s="257" t="str">
        <f t="shared" si="649"/>
        <v>OK!</v>
      </c>
      <c r="I184" s="257" t="str">
        <f t="shared" si="650"/>
        <v>OK!</v>
      </c>
      <c r="J184" s="257" t="str">
        <f t="shared" si="651"/>
        <v>OK!</v>
      </c>
      <c r="K184" s="257" t="str">
        <f t="shared" si="652"/>
        <v>OK!</v>
      </c>
      <c r="L184" s="257" t="str">
        <f t="shared" si="653"/>
        <v>OK!</v>
      </c>
      <c r="M184" s="257" t="str">
        <f t="shared" si="654"/>
        <v>OK!</v>
      </c>
      <c r="N184" s="257" t="str">
        <f t="shared" si="655"/>
        <v>OK!</v>
      </c>
      <c r="O184" s="257" t="str">
        <f t="shared" si="656"/>
        <v>OK!</v>
      </c>
      <c r="P184" s="257" t="str">
        <f t="shared" si="657"/>
        <v>OK!</v>
      </c>
      <c r="Q184" s="257" t="str">
        <f t="shared" si="658"/>
        <v>OK!</v>
      </c>
      <c r="R184" s="257" t="str">
        <f t="shared" si="659"/>
        <v>OK!</v>
      </c>
      <c r="S184" s="257" t="str">
        <f t="shared" si="660"/>
        <v>OK!</v>
      </c>
      <c r="T184" s="257" t="str">
        <f t="shared" si="661"/>
        <v>OK!</v>
      </c>
    </row>
    <row r="185" spans="1:20">
      <c r="A185" s="347" t="e">
        <f>A$11</f>
        <v>#REF!</v>
      </c>
      <c r="B185" s="348"/>
      <c r="C185" s="356"/>
      <c r="D185" s="354"/>
      <c r="E185" s="354"/>
      <c r="F185" s="257" t="str">
        <f>IF(C185&lt;0,"STOPP!","OK!")</f>
        <v>OK!</v>
      </c>
      <c r="G185" s="257" t="str">
        <f t="shared" si="648"/>
        <v>OK!</v>
      </c>
      <c r="H185" s="257" t="str">
        <f t="shared" si="649"/>
        <v>OK!</v>
      </c>
      <c r="I185" s="257" t="str">
        <f t="shared" si="650"/>
        <v>OK!</v>
      </c>
      <c r="J185" s="257" t="str">
        <f t="shared" si="651"/>
        <v>OK!</v>
      </c>
      <c r="K185" s="257" t="str">
        <f t="shared" si="652"/>
        <v>OK!</v>
      </c>
      <c r="L185" s="257" t="str">
        <f t="shared" si="653"/>
        <v>OK!</v>
      </c>
      <c r="M185" s="257" t="str">
        <f t="shared" si="654"/>
        <v>OK!</v>
      </c>
      <c r="N185" s="257" t="str">
        <f t="shared" si="655"/>
        <v>OK!</v>
      </c>
      <c r="O185" s="257" t="str">
        <f t="shared" si="656"/>
        <v>OK!</v>
      </c>
      <c r="P185" s="257" t="str">
        <f t="shared" si="657"/>
        <v>OK!</v>
      </c>
      <c r="Q185" s="257" t="str">
        <f t="shared" si="658"/>
        <v>OK!</v>
      </c>
      <c r="R185" s="257" t="str">
        <f t="shared" si="659"/>
        <v>OK!</v>
      </c>
      <c r="S185" s="257" t="str">
        <f>IF(D185&lt;0,"STOPP!","OK!")</f>
        <v>OK!</v>
      </c>
      <c r="T185" s="257" t="str">
        <f>IF(E185&lt;0,"STOPP!","OK!")</f>
        <v>OK!</v>
      </c>
    </row>
    <row r="186" spans="1:20">
      <c r="A186" s="359" t="e">
        <f>A$12</f>
        <v>#REF!</v>
      </c>
      <c r="B186" s="355"/>
      <c r="C186" s="355" t="e">
        <f>#REF!</f>
        <v>#REF!</v>
      </c>
      <c r="D186" s="355" t="e">
        <f>#REF!</f>
        <v>#REF!</v>
      </c>
      <c r="E186" s="355" t="e">
        <f>#REF!</f>
        <v>#REF!</v>
      </c>
      <c r="F186" s="257" t="e">
        <f>IF(C186&gt;C185,"STOPP!","OK!")</f>
        <v>#REF!</v>
      </c>
      <c r="G186" s="257" t="e">
        <f t="shared" si="648"/>
        <v>#REF!</v>
      </c>
      <c r="H186" s="257" t="e">
        <f t="shared" si="649"/>
        <v>#REF!</v>
      </c>
      <c r="I186" s="257" t="e">
        <f t="shared" si="650"/>
        <v>#REF!</v>
      </c>
      <c r="J186" s="257" t="e">
        <f t="shared" si="651"/>
        <v>#REF!</v>
      </c>
      <c r="K186" s="257" t="e">
        <f t="shared" si="652"/>
        <v>#REF!</v>
      </c>
      <c r="L186" s="257" t="e">
        <f t="shared" si="653"/>
        <v>#REF!</v>
      </c>
      <c r="M186" s="257" t="e">
        <f t="shared" si="654"/>
        <v>#REF!</v>
      </c>
      <c r="N186" s="257" t="e">
        <f t="shared" si="655"/>
        <v>#REF!</v>
      </c>
      <c r="O186" s="257" t="e">
        <f t="shared" si="656"/>
        <v>#REF!</v>
      </c>
      <c r="P186" s="257" t="e">
        <f t="shared" si="657"/>
        <v>#REF!</v>
      </c>
      <c r="Q186" s="257" t="e">
        <f t="shared" si="658"/>
        <v>#REF!</v>
      </c>
      <c r="R186" s="257" t="e">
        <f t="shared" si="659"/>
        <v>#REF!</v>
      </c>
      <c r="S186" s="257" t="e">
        <f>IF(D186&gt;D185,"STOPP!","OK!")</f>
        <v>#REF!</v>
      </c>
      <c r="T186" s="257" t="e">
        <f>IF(E186&gt;E185,"STOPP!","OK!")</f>
        <v>#REF!</v>
      </c>
    </row>
    <row r="187" spans="1:20" ht="22.5" customHeight="1">
      <c r="A187" s="453" t="e">
        <f>'(B2) Struktura Organizative'!A32</f>
        <v>#REF!</v>
      </c>
      <c r="B187" s="552" t="e">
        <f>'(B2) Struktura Organizative'!B32</f>
        <v>#REF!</v>
      </c>
      <c r="C187" s="552"/>
      <c r="D187" s="552"/>
      <c r="E187" s="552"/>
      <c r="G187" s="216">
        <f>C191</f>
        <v>0</v>
      </c>
      <c r="H187" s="216">
        <f t="shared" ref="H187" si="662">D191</f>
        <v>0</v>
      </c>
      <c r="I187" s="216">
        <f t="shared" ref="I187" si="663">E191</f>
        <v>0</v>
      </c>
      <c r="J187" s="216">
        <f>C188</f>
        <v>0</v>
      </c>
      <c r="K187" s="216">
        <f t="shared" ref="K187" si="664">D188</f>
        <v>0</v>
      </c>
      <c r="L187" s="216">
        <f t="shared" ref="L187" si="665">E188</f>
        <v>0</v>
      </c>
      <c r="M187" s="216">
        <f>C189</f>
        <v>0</v>
      </c>
      <c r="N187" s="216">
        <f t="shared" ref="N187" si="666">D189</f>
        <v>0</v>
      </c>
      <c r="O187" s="216">
        <f t="shared" ref="O187" si="667">E189</f>
        <v>0</v>
      </c>
      <c r="P187" s="216">
        <f>C190</f>
        <v>0</v>
      </c>
      <c r="Q187" s="216">
        <f t="shared" ref="Q187" si="668">D190</f>
        <v>0</v>
      </c>
      <c r="R187" s="216">
        <f t="shared" ref="R187" si="669">E190</f>
        <v>0</v>
      </c>
    </row>
    <row r="188" spans="1:20">
      <c r="A188" s="190" t="e">
        <f>A$8</f>
        <v>#REF!</v>
      </c>
      <c r="B188" s="190"/>
      <c r="C188" s="355">
        <f>C194</f>
        <v>0</v>
      </c>
      <c r="D188" s="355">
        <f t="shared" ref="D188:E188" si="670">D194</f>
        <v>0</v>
      </c>
      <c r="E188" s="355">
        <f t="shared" si="670"/>
        <v>0</v>
      </c>
      <c r="F188" s="257" t="str">
        <f t="shared" ref="F188:F190" si="671">IF(C188&lt;0,"STOPP!","OK!")</f>
        <v>OK!</v>
      </c>
      <c r="G188" s="257" t="str">
        <f t="shared" ref="G188:G190" si="672">IF(D188&lt;0,"STOPP!","OK!")</f>
        <v>OK!</v>
      </c>
      <c r="H188" s="257" t="str">
        <f t="shared" ref="H188:H190" si="673">IF(E188&lt;0,"STOPP!","OK!")</f>
        <v>OK!</v>
      </c>
      <c r="I188" s="257" t="str">
        <f t="shared" ref="I188:I190" si="674">IF(F188&lt;0,"STOPP!","OK!")</f>
        <v>OK!</v>
      </c>
      <c r="J188" s="257" t="str">
        <f t="shared" ref="J188:J190" si="675">IF(G188&lt;0,"STOPP!","OK!")</f>
        <v>OK!</v>
      </c>
      <c r="K188" s="257" t="str">
        <f t="shared" ref="K188:K190" si="676">IF(H188&lt;0,"STOPP!","OK!")</f>
        <v>OK!</v>
      </c>
      <c r="L188" s="257" t="str">
        <f t="shared" ref="L188:L190" si="677">IF(I188&lt;0,"STOPP!","OK!")</f>
        <v>OK!</v>
      </c>
      <c r="M188" s="257" t="str">
        <f t="shared" ref="M188:M190" si="678">IF(J188&lt;0,"STOPP!","OK!")</f>
        <v>OK!</v>
      </c>
      <c r="N188" s="257" t="str">
        <f t="shared" ref="N188:N190" si="679">IF(K188&lt;0,"STOPP!","OK!")</f>
        <v>OK!</v>
      </c>
      <c r="O188" s="257" t="str">
        <f t="shared" ref="O188:O190" si="680">IF(L188&lt;0,"STOPP!","OK!")</f>
        <v>OK!</v>
      </c>
      <c r="P188" s="257" t="str">
        <f t="shared" ref="P188:P190" si="681">IF(M188&lt;0,"STOPP!","OK!")</f>
        <v>OK!</v>
      </c>
      <c r="Q188" s="257" t="str">
        <f t="shared" ref="Q188:Q190" si="682">IF(N188&lt;0,"STOPP!","OK!")</f>
        <v>OK!</v>
      </c>
      <c r="R188" s="257" t="str">
        <f t="shared" ref="R188:R190" si="683">IF(O188&lt;0,"STOPP!","OK!")</f>
        <v>OK!</v>
      </c>
      <c r="S188" s="257" t="str">
        <f t="shared" ref="S188:S190" si="684">IF(D188&lt;0,"STOPP!","OK!")</f>
        <v>OK!</v>
      </c>
      <c r="T188" s="257" t="str">
        <f t="shared" ref="T188:T190" si="685">IF(E188&lt;0,"STOPP!","OK!")</f>
        <v>OK!</v>
      </c>
    </row>
    <row r="189" spans="1:20">
      <c r="A189" s="190" t="e">
        <f>A$9</f>
        <v>#REF!</v>
      </c>
      <c r="B189" s="190"/>
      <c r="C189" s="355">
        <f>C195</f>
        <v>0</v>
      </c>
      <c r="D189" s="355">
        <f t="shared" ref="D189:E189" si="686">D195</f>
        <v>0</v>
      </c>
      <c r="E189" s="355">
        <f t="shared" si="686"/>
        <v>0</v>
      </c>
      <c r="F189" s="257" t="str">
        <f t="shared" si="671"/>
        <v>OK!</v>
      </c>
      <c r="G189" s="257" t="str">
        <f t="shared" si="672"/>
        <v>OK!</v>
      </c>
      <c r="H189" s="257" t="str">
        <f t="shared" si="673"/>
        <v>OK!</v>
      </c>
      <c r="I189" s="257" t="str">
        <f t="shared" si="674"/>
        <v>OK!</v>
      </c>
      <c r="J189" s="257" t="str">
        <f t="shared" si="675"/>
        <v>OK!</v>
      </c>
      <c r="K189" s="257" t="str">
        <f t="shared" si="676"/>
        <v>OK!</v>
      </c>
      <c r="L189" s="257" t="str">
        <f t="shared" si="677"/>
        <v>OK!</v>
      </c>
      <c r="M189" s="257" t="str">
        <f t="shared" si="678"/>
        <v>OK!</v>
      </c>
      <c r="N189" s="257" t="str">
        <f t="shared" si="679"/>
        <v>OK!</v>
      </c>
      <c r="O189" s="257" t="str">
        <f t="shared" si="680"/>
        <v>OK!</v>
      </c>
      <c r="P189" s="257" t="str">
        <f t="shared" si="681"/>
        <v>OK!</v>
      </c>
      <c r="Q189" s="257" t="str">
        <f t="shared" si="682"/>
        <v>OK!</v>
      </c>
      <c r="R189" s="257" t="str">
        <f t="shared" si="683"/>
        <v>OK!</v>
      </c>
      <c r="S189" s="257" t="str">
        <f t="shared" si="684"/>
        <v>OK!</v>
      </c>
      <c r="T189" s="257" t="str">
        <f t="shared" si="685"/>
        <v>OK!</v>
      </c>
    </row>
    <row r="190" spans="1:20">
      <c r="A190" s="357" t="e">
        <f>A$10</f>
        <v>#REF!</v>
      </c>
      <c r="B190" s="358"/>
      <c r="C190" s="355">
        <f>C191-C188-C189</f>
        <v>0</v>
      </c>
      <c r="D190" s="353">
        <f>D191-D188-D189</f>
        <v>0</v>
      </c>
      <c r="E190" s="353">
        <f>E191-E188-E189</f>
        <v>0</v>
      </c>
      <c r="F190" s="257" t="str">
        <f t="shared" si="671"/>
        <v>OK!</v>
      </c>
      <c r="G190" s="257" t="str">
        <f t="shared" si="672"/>
        <v>OK!</v>
      </c>
      <c r="H190" s="257" t="str">
        <f t="shared" si="673"/>
        <v>OK!</v>
      </c>
      <c r="I190" s="257" t="str">
        <f t="shared" si="674"/>
        <v>OK!</v>
      </c>
      <c r="J190" s="257" t="str">
        <f t="shared" si="675"/>
        <v>OK!</v>
      </c>
      <c r="K190" s="257" t="str">
        <f t="shared" si="676"/>
        <v>OK!</v>
      </c>
      <c r="L190" s="257" t="str">
        <f t="shared" si="677"/>
        <v>OK!</v>
      </c>
      <c r="M190" s="257" t="str">
        <f t="shared" si="678"/>
        <v>OK!</v>
      </c>
      <c r="N190" s="257" t="str">
        <f t="shared" si="679"/>
        <v>OK!</v>
      </c>
      <c r="O190" s="257" t="str">
        <f t="shared" si="680"/>
        <v>OK!</v>
      </c>
      <c r="P190" s="257" t="str">
        <f t="shared" si="681"/>
        <v>OK!</v>
      </c>
      <c r="Q190" s="257" t="str">
        <f t="shared" si="682"/>
        <v>OK!</v>
      </c>
      <c r="R190" s="257" t="str">
        <f t="shared" si="683"/>
        <v>OK!</v>
      </c>
      <c r="S190" s="257" t="str">
        <f t="shared" si="684"/>
        <v>OK!</v>
      </c>
      <c r="T190" s="257" t="str">
        <f t="shared" si="685"/>
        <v>OK!</v>
      </c>
    </row>
    <row r="191" spans="1:20">
      <c r="A191" s="347" t="e">
        <f>A$11</f>
        <v>#REF!</v>
      </c>
      <c r="B191" s="348"/>
      <c r="C191" s="355">
        <f>C197</f>
        <v>0</v>
      </c>
      <c r="D191" s="355">
        <f t="shared" ref="D191:E191" si="687">D197</f>
        <v>0</v>
      </c>
      <c r="E191" s="355">
        <f t="shared" si="687"/>
        <v>0</v>
      </c>
      <c r="F191" s="257" t="str">
        <f>IF(C191&lt;0,"STOPP!","OK!")</f>
        <v>OK!</v>
      </c>
      <c r="G191" s="257" t="str">
        <f t="shared" ref="G191:G192" si="688">IF(D191&lt;0,"STOPP!","OK!")</f>
        <v>OK!</v>
      </c>
      <c r="H191" s="257" t="str">
        <f t="shared" ref="H191:H192" si="689">IF(E191&lt;0,"STOPP!","OK!")</f>
        <v>OK!</v>
      </c>
      <c r="I191" s="257" t="str">
        <f t="shared" ref="I191:I192" si="690">IF(F191&lt;0,"STOPP!","OK!")</f>
        <v>OK!</v>
      </c>
      <c r="J191" s="257" t="str">
        <f t="shared" ref="J191:J192" si="691">IF(G191&lt;0,"STOPP!","OK!")</f>
        <v>OK!</v>
      </c>
      <c r="K191" s="257" t="str">
        <f t="shared" ref="K191:K192" si="692">IF(H191&lt;0,"STOPP!","OK!")</f>
        <v>OK!</v>
      </c>
      <c r="L191" s="257" t="str">
        <f t="shared" ref="L191:L192" si="693">IF(I191&lt;0,"STOPP!","OK!")</f>
        <v>OK!</v>
      </c>
      <c r="M191" s="257" t="str">
        <f t="shared" ref="M191:M192" si="694">IF(J191&lt;0,"STOPP!","OK!")</f>
        <v>OK!</v>
      </c>
      <c r="N191" s="257" t="str">
        <f t="shared" ref="N191:N192" si="695">IF(K191&lt;0,"STOPP!","OK!")</f>
        <v>OK!</v>
      </c>
      <c r="O191" s="257" t="str">
        <f t="shared" ref="O191:O192" si="696">IF(L191&lt;0,"STOPP!","OK!")</f>
        <v>OK!</v>
      </c>
      <c r="P191" s="257" t="str">
        <f t="shared" ref="P191:P192" si="697">IF(M191&lt;0,"STOPP!","OK!")</f>
        <v>OK!</v>
      </c>
      <c r="Q191" s="257" t="str">
        <f t="shared" ref="Q191:Q192" si="698">IF(N191&lt;0,"STOPP!","OK!")</f>
        <v>OK!</v>
      </c>
      <c r="R191" s="257" t="str">
        <f t="shared" ref="R191:R192" si="699">IF(O191&lt;0,"STOPP!","OK!")</f>
        <v>OK!</v>
      </c>
      <c r="S191" s="257" t="str">
        <f>IF(D191&lt;0,"STOPP!","OK!")</f>
        <v>OK!</v>
      </c>
      <c r="T191" s="257" t="str">
        <f>IF(E191&lt;0,"STOPP!","OK!")</f>
        <v>OK!</v>
      </c>
    </row>
    <row r="192" spans="1:20">
      <c r="A192" s="359" t="e">
        <f>A$12</f>
        <v>#REF!</v>
      </c>
      <c r="B192" s="355"/>
      <c r="C192" s="355" t="e">
        <f>#REF!</f>
        <v>#REF!</v>
      </c>
      <c r="D192" s="353" t="e">
        <f>#REF!</f>
        <v>#REF!</v>
      </c>
      <c r="E192" s="353" t="e">
        <f>#REF!</f>
        <v>#REF!</v>
      </c>
      <c r="F192" s="257" t="e">
        <f>IF(C192&gt;C191,"STOPP!","OK!")</f>
        <v>#REF!</v>
      </c>
      <c r="G192" s="257" t="e">
        <f t="shared" si="688"/>
        <v>#REF!</v>
      </c>
      <c r="H192" s="257" t="e">
        <f t="shared" si="689"/>
        <v>#REF!</v>
      </c>
      <c r="I192" s="257" t="e">
        <f t="shared" si="690"/>
        <v>#REF!</v>
      </c>
      <c r="J192" s="257" t="e">
        <f t="shared" si="691"/>
        <v>#REF!</v>
      </c>
      <c r="K192" s="257" t="e">
        <f t="shared" si="692"/>
        <v>#REF!</v>
      </c>
      <c r="L192" s="257" t="e">
        <f t="shared" si="693"/>
        <v>#REF!</v>
      </c>
      <c r="M192" s="257" t="e">
        <f t="shared" si="694"/>
        <v>#REF!</v>
      </c>
      <c r="N192" s="257" t="e">
        <f t="shared" si="695"/>
        <v>#REF!</v>
      </c>
      <c r="O192" s="257" t="e">
        <f t="shared" si="696"/>
        <v>#REF!</v>
      </c>
      <c r="P192" s="257" t="e">
        <f t="shared" si="697"/>
        <v>#REF!</v>
      </c>
      <c r="Q192" s="257" t="e">
        <f t="shared" si="698"/>
        <v>#REF!</v>
      </c>
      <c r="R192" s="257" t="e">
        <f t="shared" si="699"/>
        <v>#REF!</v>
      </c>
      <c r="S192" s="257" t="e">
        <f>IF(D192&gt;D191,"STOPP!","OK!")</f>
        <v>#REF!</v>
      </c>
      <c r="T192" s="257" t="e">
        <f>IF(E192&gt;E191,"STOPP!","OK!")</f>
        <v>#REF!</v>
      </c>
    </row>
    <row r="193" spans="1:20" ht="15.75">
      <c r="A193" s="467" t="e">
        <f>#REF!</f>
        <v>#REF!</v>
      </c>
      <c r="B193" s="589" t="e">
        <f>#REF!</f>
        <v>#REF!</v>
      </c>
      <c r="C193" s="589"/>
      <c r="D193" s="589"/>
      <c r="E193" s="589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</row>
    <row r="194" spans="1:20">
      <c r="A194" s="190" t="e">
        <f>A$8</f>
        <v>#REF!</v>
      </c>
      <c r="B194" s="190"/>
      <c r="C194" s="191"/>
      <c r="D194" s="191"/>
      <c r="E194" s="191"/>
      <c r="F194" s="257" t="str">
        <f t="shared" ref="F194:F196" si="700">IF(C194&lt;0,"STOPP!","OK!")</f>
        <v>OK!</v>
      </c>
      <c r="G194" s="257" t="str">
        <f t="shared" ref="G194:G198" si="701">IF(D194&lt;0,"STOPP!","OK!")</f>
        <v>OK!</v>
      </c>
      <c r="H194" s="257" t="str">
        <f t="shared" ref="H194:H198" si="702">IF(E194&lt;0,"STOPP!","OK!")</f>
        <v>OK!</v>
      </c>
      <c r="I194" s="257" t="str">
        <f t="shared" ref="I194:I198" si="703">IF(F194&lt;0,"STOPP!","OK!")</f>
        <v>OK!</v>
      </c>
      <c r="J194" s="257" t="str">
        <f t="shared" ref="J194:J198" si="704">IF(G194&lt;0,"STOPP!","OK!")</f>
        <v>OK!</v>
      </c>
      <c r="K194" s="257" t="str">
        <f t="shared" ref="K194:K198" si="705">IF(H194&lt;0,"STOPP!","OK!")</f>
        <v>OK!</v>
      </c>
      <c r="L194" s="257" t="str">
        <f t="shared" ref="L194:L198" si="706">IF(I194&lt;0,"STOPP!","OK!")</f>
        <v>OK!</v>
      </c>
      <c r="M194" s="257" t="str">
        <f t="shared" ref="M194:M198" si="707">IF(J194&lt;0,"STOPP!","OK!")</f>
        <v>OK!</v>
      </c>
      <c r="N194" s="257" t="str">
        <f t="shared" ref="N194:N198" si="708">IF(K194&lt;0,"STOPP!","OK!")</f>
        <v>OK!</v>
      </c>
      <c r="O194" s="257" t="str">
        <f t="shared" ref="O194:O198" si="709">IF(L194&lt;0,"STOPP!","OK!")</f>
        <v>OK!</v>
      </c>
      <c r="P194" s="257" t="str">
        <f t="shared" ref="P194:P198" si="710">IF(M194&lt;0,"STOPP!","OK!")</f>
        <v>OK!</v>
      </c>
      <c r="Q194" s="257" t="str">
        <f t="shared" ref="Q194:Q198" si="711">IF(N194&lt;0,"STOPP!","OK!")</f>
        <v>OK!</v>
      </c>
      <c r="R194" s="257" t="str">
        <f t="shared" ref="R194:R198" si="712">IF(O194&lt;0,"STOPP!","OK!")</f>
        <v>OK!</v>
      </c>
      <c r="S194" s="257" t="str">
        <f t="shared" ref="S194:S196" si="713">IF(D194&lt;0,"STOPP!","OK!")</f>
        <v>OK!</v>
      </c>
      <c r="T194" s="257" t="str">
        <f t="shared" ref="T194:T196" si="714">IF(E194&lt;0,"STOPP!","OK!")</f>
        <v>OK!</v>
      </c>
    </row>
    <row r="195" spans="1:20">
      <c r="A195" s="190" t="e">
        <f>A$9</f>
        <v>#REF!</v>
      </c>
      <c r="B195" s="190"/>
      <c r="C195" s="192"/>
      <c r="D195" s="192"/>
      <c r="E195" s="192"/>
      <c r="F195" s="257" t="str">
        <f t="shared" si="700"/>
        <v>OK!</v>
      </c>
      <c r="G195" s="257" t="str">
        <f t="shared" si="701"/>
        <v>OK!</v>
      </c>
      <c r="H195" s="257" t="str">
        <f t="shared" si="702"/>
        <v>OK!</v>
      </c>
      <c r="I195" s="257" t="str">
        <f t="shared" si="703"/>
        <v>OK!</v>
      </c>
      <c r="J195" s="257" t="str">
        <f t="shared" si="704"/>
        <v>OK!</v>
      </c>
      <c r="K195" s="257" t="str">
        <f t="shared" si="705"/>
        <v>OK!</v>
      </c>
      <c r="L195" s="257" t="str">
        <f t="shared" si="706"/>
        <v>OK!</v>
      </c>
      <c r="M195" s="257" t="str">
        <f t="shared" si="707"/>
        <v>OK!</v>
      </c>
      <c r="N195" s="257" t="str">
        <f t="shared" si="708"/>
        <v>OK!</v>
      </c>
      <c r="O195" s="257" t="str">
        <f t="shared" si="709"/>
        <v>OK!</v>
      </c>
      <c r="P195" s="257" t="str">
        <f t="shared" si="710"/>
        <v>OK!</v>
      </c>
      <c r="Q195" s="257" t="str">
        <f t="shared" si="711"/>
        <v>OK!</v>
      </c>
      <c r="R195" s="257" t="str">
        <f t="shared" si="712"/>
        <v>OK!</v>
      </c>
      <c r="S195" s="257" t="str">
        <f t="shared" si="713"/>
        <v>OK!</v>
      </c>
      <c r="T195" s="257" t="str">
        <f t="shared" si="714"/>
        <v>OK!</v>
      </c>
    </row>
    <row r="196" spans="1:20">
      <c r="A196" s="357" t="e">
        <f>A$10</f>
        <v>#REF!</v>
      </c>
      <c r="B196" s="358"/>
      <c r="C196" s="355">
        <f>C197-C194-C195</f>
        <v>0</v>
      </c>
      <c r="D196" s="353">
        <f>D197-D194-D195</f>
        <v>0</v>
      </c>
      <c r="E196" s="353">
        <f>E197-E194-E195</f>
        <v>0</v>
      </c>
      <c r="F196" s="257" t="str">
        <f t="shared" si="700"/>
        <v>OK!</v>
      </c>
      <c r="G196" s="257" t="str">
        <f t="shared" si="701"/>
        <v>OK!</v>
      </c>
      <c r="H196" s="257" t="str">
        <f t="shared" si="702"/>
        <v>OK!</v>
      </c>
      <c r="I196" s="257" t="str">
        <f t="shared" si="703"/>
        <v>OK!</v>
      </c>
      <c r="J196" s="257" t="str">
        <f t="shared" si="704"/>
        <v>OK!</v>
      </c>
      <c r="K196" s="257" t="str">
        <f t="shared" si="705"/>
        <v>OK!</v>
      </c>
      <c r="L196" s="257" t="str">
        <f t="shared" si="706"/>
        <v>OK!</v>
      </c>
      <c r="M196" s="257" t="str">
        <f t="shared" si="707"/>
        <v>OK!</v>
      </c>
      <c r="N196" s="257" t="str">
        <f t="shared" si="708"/>
        <v>OK!</v>
      </c>
      <c r="O196" s="257" t="str">
        <f t="shared" si="709"/>
        <v>OK!</v>
      </c>
      <c r="P196" s="257" t="str">
        <f t="shared" si="710"/>
        <v>OK!</v>
      </c>
      <c r="Q196" s="257" t="str">
        <f t="shared" si="711"/>
        <v>OK!</v>
      </c>
      <c r="R196" s="257" t="str">
        <f t="shared" si="712"/>
        <v>OK!</v>
      </c>
      <c r="S196" s="257" t="str">
        <f t="shared" si="713"/>
        <v>OK!</v>
      </c>
      <c r="T196" s="257" t="str">
        <f t="shared" si="714"/>
        <v>OK!</v>
      </c>
    </row>
    <row r="197" spans="1:20">
      <c r="A197" s="347" t="e">
        <f>A$11</f>
        <v>#REF!</v>
      </c>
      <c r="B197" s="348"/>
      <c r="C197" s="356"/>
      <c r="D197" s="356"/>
      <c r="E197" s="356"/>
      <c r="F197" s="257" t="str">
        <f>IF(C197&lt;0,"STOPP!","OK!")</f>
        <v>OK!</v>
      </c>
      <c r="G197" s="257" t="str">
        <f t="shared" si="701"/>
        <v>OK!</v>
      </c>
      <c r="H197" s="257" t="str">
        <f t="shared" si="702"/>
        <v>OK!</v>
      </c>
      <c r="I197" s="257" t="str">
        <f t="shared" si="703"/>
        <v>OK!</v>
      </c>
      <c r="J197" s="257" t="str">
        <f t="shared" si="704"/>
        <v>OK!</v>
      </c>
      <c r="K197" s="257" t="str">
        <f t="shared" si="705"/>
        <v>OK!</v>
      </c>
      <c r="L197" s="257" t="str">
        <f t="shared" si="706"/>
        <v>OK!</v>
      </c>
      <c r="M197" s="257" t="str">
        <f t="shared" si="707"/>
        <v>OK!</v>
      </c>
      <c r="N197" s="257" t="str">
        <f t="shared" si="708"/>
        <v>OK!</v>
      </c>
      <c r="O197" s="257" t="str">
        <f t="shared" si="709"/>
        <v>OK!</v>
      </c>
      <c r="P197" s="257" t="str">
        <f t="shared" si="710"/>
        <v>OK!</v>
      </c>
      <c r="Q197" s="257" t="str">
        <f t="shared" si="711"/>
        <v>OK!</v>
      </c>
      <c r="R197" s="257" t="str">
        <f t="shared" si="712"/>
        <v>OK!</v>
      </c>
      <c r="S197" s="257" t="str">
        <f>IF(D197&lt;0,"STOPP!","OK!")</f>
        <v>OK!</v>
      </c>
      <c r="T197" s="257" t="str">
        <f>IF(E197&lt;0,"STOPP!","OK!")</f>
        <v>OK!</v>
      </c>
    </row>
    <row r="198" spans="1:20">
      <c r="A198" s="359" t="e">
        <f>A$12</f>
        <v>#REF!</v>
      </c>
      <c r="B198" s="355"/>
      <c r="C198" s="355" t="e">
        <f>#REF!</f>
        <v>#REF!</v>
      </c>
      <c r="D198" s="355" t="e">
        <f>#REF!</f>
        <v>#REF!</v>
      </c>
      <c r="E198" s="355" t="e">
        <f>#REF!</f>
        <v>#REF!</v>
      </c>
      <c r="F198" s="257" t="e">
        <f>IF(C198&gt;C197,"STOPP!","OK!")</f>
        <v>#REF!</v>
      </c>
      <c r="G198" s="257" t="e">
        <f t="shared" si="701"/>
        <v>#REF!</v>
      </c>
      <c r="H198" s="257" t="e">
        <f t="shared" si="702"/>
        <v>#REF!</v>
      </c>
      <c r="I198" s="257" t="e">
        <f t="shared" si="703"/>
        <v>#REF!</v>
      </c>
      <c r="J198" s="257" t="e">
        <f t="shared" si="704"/>
        <v>#REF!</v>
      </c>
      <c r="K198" s="257" t="e">
        <f t="shared" si="705"/>
        <v>#REF!</v>
      </c>
      <c r="L198" s="257" t="e">
        <f t="shared" si="706"/>
        <v>#REF!</v>
      </c>
      <c r="M198" s="257" t="e">
        <f t="shared" si="707"/>
        <v>#REF!</v>
      </c>
      <c r="N198" s="257" t="e">
        <f t="shared" si="708"/>
        <v>#REF!</v>
      </c>
      <c r="O198" s="257" t="e">
        <f t="shared" si="709"/>
        <v>#REF!</v>
      </c>
      <c r="P198" s="257" t="e">
        <f t="shared" si="710"/>
        <v>#REF!</v>
      </c>
      <c r="Q198" s="257" t="e">
        <f t="shared" si="711"/>
        <v>#REF!</v>
      </c>
      <c r="R198" s="257" t="e">
        <f t="shared" si="712"/>
        <v>#REF!</v>
      </c>
      <c r="S198" s="257" t="e">
        <f>IF(D198&gt;D197,"STOPP!","OK!")</f>
        <v>#REF!</v>
      </c>
      <c r="T198" s="257" t="e">
        <f>IF(E198&gt;E197,"STOPP!","OK!")</f>
        <v>#REF!</v>
      </c>
    </row>
    <row r="199" spans="1:20" ht="21.75" customHeight="1">
      <c r="A199" s="454" t="e">
        <f>'(B2) Struktura Organizative'!A34</f>
        <v>#REF!</v>
      </c>
      <c r="B199" s="586" t="e">
        <f>'(B2) Struktura Organizative'!B34</f>
        <v>#REF!</v>
      </c>
      <c r="C199" s="587"/>
      <c r="D199" s="587"/>
      <c r="E199" s="588"/>
      <c r="G199" s="216">
        <f>C203</f>
        <v>0</v>
      </c>
      <c r="H199" s="216">
        <f t="shared" ref="H199" si="715">D203</f>
        <v>0</v>
      </c>
      <c r="I199" s="216">
        <f t="shared" ref="I199" si="716">E203</f>
        <v>0</v>
      </c>
      <c r="J199" s="216">
        <f>C200</f>
        <v>0</v>
      </c>
      <c r="K199" s="216">
        <f t="shared" ref="K199" si="717">D200</f>
        <v>0</v>
      </c>
      <c r="L199" s="216">
        <f t="shared" ref="L199" si="718">E200</f>
        <v>0</v>
      </c>
      <c r="M199" s="216">
        <f>C201</f>
        <v>0</v>
      </c>
      <c r="N199" s="216">
        <f t="shared" ref="N199" si="719">D201</f>
        <v>0</v>
      </c>
      <c r="O199" s="216">
        <f t="shared" ref="O199" si="720">E201</f>
        <v>0</v>
      </c>
      <c r="P199" s="216">
        <f>C202</f>
        <v>0</v>
      </c>
      <c r="Q199" s="216">
        <f t="shared" ref="Q199" si="721">D202</f>
        <v>0</v>
      </c>
      <c r="R199" s="216">
        <f t="shared" ref="R199" si="722">E202</f>
        <v>0</v>
      </c>
    </row>
    <row r="200" spans="1:20">
      <c r="A200" s="190" t="e">
        <f>A$8</f>
        <v>#REF!</v>
      </c>
      <c r="B200" s="190"/>
      <c r="C200" s="355">
        <f>C206</f>
        <v>0</v>
      </c>
      <c r="D200" s="355">
        <f t="shared" ref="D200:E200" si="723">D206</f>
        <v>0</v>
      </c>
      <c r="E200" s="355">
        <f t="shared" si="723"/>
        <v>0</v>
      </c>
      <c r="F200" s="257" t="str">
        <f t="shared" ref="F200:F202" si="724">IF(C200&lt;0,"STOPP!","OK!")</f>
        <v>OK!</v>
      </c>
      <c r="G200" s="257" t="str">
        <f t="shared" ref="G200:G202" si="725">IF(D200&lt;0,"STOPP!","OK!")</f>
        <v>OK!</v>
      </c>
      <c r="H200" s="257" t="str">
        <f t="shared" ref="H200:H202" si="726">IF(E200&lt;0,"STOPP!","OK!")</f>
        <v>OK!</v>
      </c>
      <c r="I200" s="257" t="str">
        <f t="shared" ref="I200:I202" si="727">IF(F200&lt;0,"STOPP!","OK!")</f>
        <v>OK!</v>
      </c>
      <c r="J200" s="257" t="str">
        <f t="shared" ref="J200:J202" si="728">IF(G200&lt;0,"STOPP!","OK!")</f>
        <v>OK!</v>
      </c>
      <c r="K200" s="257" t="str">
        <f t="shared" ref="K200:K202" si="729">IF(H200&lt;0,"STOPP!","OK!")</f>
        <v>OK!</v>
      </c>
      <c r="L200" s="257" t="str">
        <f t="shared" ref="L200:L202" si="730">IF(I200&lt;0,"STOPP!","OK!")</f>
        <v>OK!</v>
      </c>
      <c r="M200" s="257" t="str">
        <f t="shared" ref="M200:M202" si="731">IF(J200&lt;0,"STOPP!","OK!")</f>
        <v>OK!</v>
      </c>
      <c r="N200" s="257" t="str">
        <f t="shared" ref="N200:N202" si="732">IF(K200&lt;0,"STOPP!","OK!")</f>
        <v>OK!</v>
      </c>
      <c r="O200" s="257" t="str">
        <f t="shared" ref="O200:O202" si="733">IF(L200&lt;0,"STOPP!","OK!")</f>
        <v>OK!</v>
      </c>
      <c r="P200" s="257" t="str">
        <f t="shared" ref="P200:P202" si="734">IF(M200&lt;0,"STOPP!","OK!")</f>
        <v>OK!</v>
      </c>
      <c r="Q200" s="257" t="str">
        <f t="shared" ref="Q200:Q202" si="735">IF(N200&lt;0,"STOPP!","OK!")</f>
        <v>OK!</v>
      </c>
      <c r="R200" s="257" t="str">
        <f t="shared" ref="R200:R202" si="736">IF(O200&lt;0,"STOPP!","OK!")</f>
        <v>OK!</v>
      </c>
      <c r="S200" s="257" t="str">
        <f t="shared" ref="S200:S202" si="737">IF(D200&lt;0,"STOPP!","OK!")</f>
        <v>OK!</v>
      </c>
      <c r="T200" s="257" t="str">
        <f t="shared" ref="T200:T202" si="738">IF(E200&lt;0,"STOPP!","OK!")</f>
        <v>OK!</v>
      </c>
    </row>
    <row r="201" spans="1:20">
      <c r="A201" s="190" t="e">
        <f>A$9</f>
        <v>#REF!</v>
      </c>
      <c r="B201" s="190"/>
      <c r="C201" s="355">
        <f>C207</f>
        <v>0</v>
      </c>
      <c r="D201" s="355">
        <f t="shared" ref="D201:E201" si="739">D207</f>
        <v>0</v>
      </c>
      <c r="E201" s="355">
        <f t="shared" si="739"/>
        <v>0</v>
      </c>
      <c r="F201" s="257" t="str">
        <f t="shared" si="724"/>
        <v>OK!</v>
      </c>
      <c r="G201" s="257" t="str">
        <f t="shared" si="725"/>
        <v>OK!</v>
      </c>
      <c r="H201" s="257" t="str">
        <f t="shared" si="726"/>
        <v>OK!</v>
      </c>
      <c r="I201" s="257" t="str">
        <f t="shared" si="727"/>
        <v>OK!</v>
      </c>
      <c r="J201" s="257" t="str">
        <f t="shared" si="728"/>
        <v>OK!</v>
      </c>
      <c r="K201" s="257" t="str">
        <f t="shared" si="729"/>
        <v>OK!</v>
      </c>
      <c r="L201" s="257" t="str">
        <f t="shared" si="730"/>
        <v>OK!</v>
      </c>
      <c r="M201" s="257" t="str">
        <f t="shared" si="731"/>
        <v>OK!</v>
      </c>
      <c r="N201" s="257" t="str">
        <f t="shared" si="732"/>
        <v>OK!</v>
      </c>
      <c r="O201" s="257" t="str">
        <f t="shared" si="733"/>
        <v>OK!</v>
      </c>
      <c r="P201" s="257" t="str">
        <f t="shared" si="734"/>
        <v>OK!</v>
      </c>
      <c r="Q201" s="257" t="str">
        <f t="shared" si="735"/>
        <v>OK!</v>
      </c>
      <c r="R201" s="257" t="str">
        <f t="shared" si="736"/>
        <v>OK!</v>
      </c>
      <c r="S201" s="257" t="str">
        <f t="shared" si="737"/>
        <v>OK!</v>
      </c>
      <c r="T201" s="257" t="str">
        <f t="shared" si="738"/>
        <v>OK!</v>
      </c>
    </row>
    <row r="202" spans="1:20">
      <c r="A202" s="357" t="e">
        <f>A$10</f>
        <v>#REF!</v>
      </c>
      <c r="B202" s="358"/>
      <c r="C202" s="355">
        <f>C203-C200-C201</f>
        <v>0</v>
      </c>
      <c r="D202" s="353">
        <f>D203-D200-D201</f>
        <v>0</v>
      </c>
      <c r="E202" s="353">
        <f>E203-E200-E201</f>
        <v>0</v>
      </c>
      <c r="F202" s="257" t="str">
        <f t="shared" si="724"/>
        <v>OK!</v>
      </c>
      <c r="G202" s="257" t="str">
        <f t="shared" si="725"/>
        <v>OK!</v>
      </c>
      <c r="H202" s="257" t="str">
        <f t="shared" si="726"/>
        <v>OK!</v>
      </c>
      <c r="I202" s="257" t="str">
        <f t="shared" si="727"/>
        <v>OK!</v>
      </c>
      <c r="J202" s="257" t="str">
        <f t="shared" si="728"/>
        <v>OK!</v>
      </c>
      <c r="K202" s="257" t="str">
        <f t="shared" si="729"/>
        <v>OK!</v>
      </c>
      <c r="L202" s="257" t="str">
        <f t="shared" si="730"/>
        <v>OK!</v>
      </c>
      <c r="M202" s="257" t="str">
        <f t="shared" si="731"/>
        <v>OK!</v>
      </c>
      <c r="N202" s="257" t="str">
        <f t="shared" si="732"/>
        <v>OK!</v>
      </c>
      <c r="O202" s="257" t="str">
        <f t="shared" si="733"/>
        <v>OK!</v>
      </c>
      <c r="P202" s="257" t="str">
        <f t="shared" si="734"/>
        <v>OK!</v>
      </c>
      <c r="Q202" s="257" t="str">
        <f t="shared" si="735"/>
        <v>OK!</v>
      </c>
      <c r="R202" s="257" t="str">
        <f t="shared" si="736"/>
        <v>OK!</v>
      </c>
      <c r="S202" s="257" t="str">
        <f t="shared" si="737"/>
        <v>OK!</v>
      </c>
      <c r="T202" s="257" t="str">
        <f t="shared" si="738"/>
        <v>OK!</v>
      </c>
    </row>
    <row r="203" spans="1:20">
      <c r="A203" s="347" t="e">
        <f>A$11</f>
        <v>#REF!</v>
      </c>
      <c r="B203" s="348"/>
      <c r="C203" s="355">
        <f>C209</f>
        <v>0</v>
      </c>
      <c r="D203" s="355">
        <f t="shared" ref="D203:E203" si="740">D209</f>
        <v>0</v>
      </c>
      <c r="E203" s="355">
        <f t="shared" si="740"/>
        <v>0</v>
      </c>
      <c r="F203" s="257" t="str">
        <f>IF(C203&lt;0,"STOPP!","OK!")</f>
        <v>OK!</v>
      </c>
      <c r="G203" s="257" t="str">
        <f t="shared" ref="G203:G204" si="741">IF(D203&lt;0,"STOPP!","OK!")</f>
        <v>OK!</v>
      </c>
      <c r="H203" s="257" t="str">
        <f t="shared" ref="H203:H204" si="742">IF(E203&lt;0,"STOPP!","OK!")</f>
        <v>OK!</v>
      </c>
      <c r="I203" s="257" t="str">
        <f t="shared" ref="I203:I204" si="743">IF(F203&lt;0,"STOPP!","OK!")</f>
        <v>OK!</v>
      </c>
      <c r="J203" s="257" t="str">
        <f t="shared" ref="J203:J204" si="744">IF(G203&lt;0,"STOPP!","OK!")</f>
        <v>OK!</v>
      </c>
      <c r="K203" s="257" t="str">
        <f t="shared" ref="K203:K204" si="745">IF(H203&lt;0,"STOPP!","OK!")</f>
        <v>OK!</v>
      </c>
      <c r="L203" s="257" t="str">
        <f t="shared" ref="L203:L204" si="746">IF(I203&lt;0,"STOPP!","OK!")</f>
        <v>OK!</v>
      </c>
      <c r="M203" s="257" t="str">
        <f t="shared" ref="M203:M204" si="747">IF(J203&lt;0,"STOPP!","OK!")</f>
        <v>OK!</v>
      </c>
      <c r="N203" s="257" t="str">
        <f t="shared" ref="N203:N204" si="748">IF(K203&lt;0,"STOPP!","OK!")</f>
        <v>OK!</v>
      </c>
      <c r="O203" s="257" t="str">
        <f t="shared" ref="O203:O204" si="749">IF(L203&lt;0,"STOPP!","OK!")</f>
        <v>OK!</v>
      </c>
      <c r="P203" s="257" t="str">
        <f t="shared" ref="P203:P204" si="750">IF(M203&lt;0,"STOPP!","OK!")</f>
        <v>OK!</v>
      </c>
      <c r="Q203" s="257" t="str">
        <f t="shared" ref="Q203:Q204" si="751">IF(N203&lt;0,"STOPP!","OK!")</f>
        <v>OK!</v>
      </c>
      <c r="R203" s="257" t="str">
        <f t="shared" ref="R203:R204" si="752">IF(O203&lt;0,"STOPP!","OK!")</f>
        <v>OK!</v>
      </c>
      <c r="S203" s="257" t="str">
        <f>IF(D203&lt;0,"STOPP!","OK!")</f>
        <v>OK!</v>
      </c>
      <c r="T203" s="257" t="str">
        <f>IF(E203&lt;0,"STOPP!","OK!")</f>
        <v>OK!</v>
      </c>
    </row>
    <row r="204" spans="1:20">
      <c r="A204" s="359" t="e">
        <f>A$12</f>
        <v>#REF!</v>
      </c>
      <c r="B204" s="355"/>
      <c r="C204" s="355" t="e">
        <f>#REF!</f>
        <v>#REF!</v>
      </c>
      <c r="D204" s="353" t="e">
        <f>#REF!</f>
        <v>#REF!</v>
      </c>
      <c r="E204" s="353" t="e">
        <f>#REF!</f>
        <v>#REF!</v>
      </c>
      <c r="F204" s="257" t="e">
        <f>IF(C204&gt;C203,"STOPP!","OK!")</f>
        <v>#REF!</v>
      </c>
      <c r="G204" s="257" t="e">
        <f t="shared" si="741"/>
        <v>#REF!</v>
      </c>
      <c r="H204" s="257" t="e">
        <f t="shared" si="742"/>
        <v>#REF!</v>
      </c>
      <c r="I204" s="257" t="e">
        <f t="shared" si="743"/>
        <v>#REF!</v>
      </c>
      <c r="J204" s="257" t="e">
        <f t="shared" si="744"/>
        <v>#REF!</v>
      </c>
      <c r="K204" s="257" t="e">
        <f t="shared" si="745"/>
        <v>#REF!</v>
      </c>
      <c r="L204" s="257" t="e">
        <f t="shared" si="746"/>
        <v>#REF!</v>
      </c>
      <c r="M204" s="257" t="e">
        <f t="shared" si="747"/>
        <v>#REF!</v>
      </c>
      <c r="N204" s="257" t="e">
        <f t="shared" si="748"/>
        <v>#REF!</v>
      </c>
      <c r="O204" s="257" t="e">
        <f t="shared" si="749"/>
        <v>#REF!</v>
      </c>
      <c r="P204" s="257" t="e">
        <f t="shared" si="750"/>
        <v>#REF!</v>
      </c>
      <c r="Q204" s="257" t="e">
        <f t="shared" si="751"/>
        <v>#REF!</v>
      </c>
      <c r="R204" s="257" t="e">
        <f t="shared" si="752"/>
        <v>#REF!</v>
      </c>
      <c r="S204" s="257" t="e">
        <f>IF(D204&gt;D203,"STOPP!","OK!")</f>
        <v>#REF!</v>
      </c>
      <c r="T204" s="257" t="e">
        <f>IF(E204&gt;E203,"STOPP!","OK!")</f>
        <v>#REF!</v>
      </c>
    </row>
    <row r="205" spans="1:20" ht="15.75">
      <c r="A205" s="465" t="e">
        <f>#REF!</f>
        <v>#REF!</v>
      </c>
      <c r="B205" s="583" t="e">
        <f>#REF!</f>
        <v>#REF!</v>
      </c>
      <c r="C205" s="584"/>
      <c r="D205" s="584"/>
      <c r="E205" s="585"/>
      <c r="F205" s="257"/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/>
      <c r="T205" s="257"/>
    </row>
    <row r="206" spans="1:20">
      <c r="A206" s="190" t="e">
        <f>A$8</f>
        <v>#REF!</v>
      </c>
      <c r="B206" s="190"/>
      <c r="C206" s="191"/>
      <c r="D206" s="191"/>
      <c r="E206" s="191"/>
      <c r="F206" s="257" t="str">
        <f t="shared" ref="F206:F208" si="753">IF(C206&lt;0,"STOPP!","OK!")</f>
        <v>OK!</v>
      </c>
      <c r="G206" s="257" t="str">
        <f t="shared" ref="G206:G210" si="754">IF(D206&lt;0,"STOPP!","OK!")</f>
        <v>OK!</v>
      </c>
      <c r="H206" s="257" t="str">
        <f t="shared" ref="H206:H210" si="755">IF(E206&lt;0,"STOPP!","OK!")</f>
        <v>OK!</v>
      </c>
      <c r="I206" s="257" t="str">
        <f t="shared" ref="I206:I210" si="756">IF(F206&lt;0,"STOPP!","OK!")</f>
        <v>OK!</v>
      </c>
      <c r="J206" s="257" t="str">
        <f t="shared" ref="J206:J210" si="757">IF(G206&lt;0,"STOPP!","OK!")</f>
        <v>OK!</v>
      </c>
      <c r="K206" s="257" t="str">
        <f t="shared" ref="K206:K210" si="758">IF(H206&lt;0,"STOPP!","OK!")</f>
        <v>OK!</v>
      </c>
      <c r="L206" s="257" t="str">
        <f t="shared" ref="L206:L210" si="759">IF(I206&lt;0,"STOPP!","OK!")</f>
        <v>OK!</v>
      </c>
      <c r="M206" s="257" t="str">
        <f t="shared" ref="M206:M210" si="760">IF(J206&lt;0,"STOPP!","OK!")</f>
        <v>OK!</v>
      </c>
      <c r="N206" s="257" t="str">
        <f t="shared" ref="N206:N210" si="761">IF(K206&lt;0,"STOPP!","OK!")</f>
        <v>OK!</v>
      </c>
      <c r="O206" s="257" t="str">
        <f t="shared" ref="O206:O210" si="762">IF(L206&lt;0,"STOPP!","OK!")</f>
        <v>OK!</v>
      </c>
      <c r="P206" s="257" t="str">
        <f t="shared" ref="P206:P210" si="763">IF(M206&lt;0,"STOPP!","OK!")</f>
        <v>OK!</v>
      </c>
      <c r="Q206" s="257" t="str">
        <f t="shared" ref="Q206:Q210" si="764">IF(N206&lt;0,"STOPP!","OK!")</f>
        <v>OK!</v>
      </c>
      <c r="R206" s="257" t="str">
        <f t="shared" ref="R206:R210" si="765">IF(O206&lt;0,"STOPP!","OK!")</f>
        <v>OK!</v>
      </c>
      <c r="S206" s="257" t="str">
        <f t="shared" ref="S206:S208" si="766">IF(D206&lt;0,"STOPP!","OK!")</f>
        <v>OK!</v>
      </c>
      <c r="T206" s="257" t="str">
        <f t="shared" ref="T206:T208" si="767">IF(E206&lt;0,"STOPP!","OK!")</f>
        <v>OK!</v>
      </c>
    </row>
    <row r="207" spans="1:20">
      <c r="A207" s="190" t="e">
        <f>A$9</f>
        <v>#REF!</v>
      </c>
      <c r="B207" s="190"/>
      <c r="C207" s="192"/>
      <c r="D207" s="192"/>
      <c r="E207" s="192"/>
      <c r="F207" s="257" t="str">
        <f t="shared" si="753"/>
        <v>OK!</v>
      </c>
      <c r="G207" s="257" t="str">
        <f t="shared" si="754"/>
        <v>OK!</v>
      </c>
      <c r="H207" s="257" t="str">
        <f t="shared" si="755"/>
        <v>OK!</v>
      </c>
      <c r="I207" s="257" t="str">
        <f t="shared" si="756"/>
        <v>OK!</v>
      </c>
      <c r="J207" s="257" t="str">
        <f t="shared" si="757"/>
        <v>OK!</v>
      </c>
      <c r="K207" s="257" t="str">
        <f t="shared" si="758"/>
        <v>OK!</v>
      </c>
      <c r="L207" s="257" t="str">
        <f t="shared" si="759"/>
        <v>OK!</v>
      </c>
      <c r="M207" s="257" t="str">
        <f t="shared" si="760"/>
        <v>OK!</v>
      </c>
      <c r="N207" s="257" t="str">
        <f t="shared" si="761"/>
        <v>OK!</v>
      </c>
      <c r="O207" s="257" t="str">
        <f t="shared" si="762"/>
        <v>OK!</v>
      </c>
      <c r="P207" s="257" t="str">
        <f t="shared" si="763"/>
        <v>OK!</v>
      </c>
      <c r="Q207" s="257" t="str">
        <f t="shared" si="764"/>
        <v>OK!</v>
      </c>
      <c r="R207" s="257" t="str">
        <f t="shared" si="765"/>
        <v>OK!</v>
      </c>
      <c r="S207" s="257" t="str">
        <f t="shared" si="766"/>
        <v>OK!</v>
      </c>
      <c r="T207" s="257" t="str">
        <f t="shared" si="767"/>
        <v>OK!</v>
      </c>
    </row>
    <row r="208" spans="1:20">
      <c r="A208" s="357" t="e">
        <f>A$10</f>
        <v>#REF!</v>
      </c>
      <c r="B208" s="358"/>
      <c r="C208" s="355">
        <f>C209-C206-C207</f>
        <v>0</v>
      </c>
      <c r="D208" s="353">
        <f>D209-D206-D207</f>
        <v>0</v>
      </c>
      <c r="E208" s="353">
        <f>E209-E206-E207</f>
        <v>0</v>
      </c>
      <c r="F208" s="257" t="str">
        <f t="shared" si="753"/>
        <v>OK!</v>
      </c>
      <c r="G208" s="257" t="str">
        <f t="shared" si="754"/>
        <v>OK!</v>
      </c>
      <c r="H208" s="257" t="str">
        <f t="shared" si="755"/>
        <v>OK!</v>
      </c>
      <c r="I208" s="257" t="str">
        <f t="shared" si="756"/>
        <v>OK!</v>
      </c>
      <c r="J208" s="257" t="str">
        <f t="shared" si="757"/>
        <v>OK!</v>
      </c>
      <c r="K208" s="257" t="str">
        <f t="shared" si="758"/>
        <v>OK!</v>
      </c>
      <c r="L208" s="257" t="str">
        <f t="shared" si="759"/>
        <v>OK!</v>
      </c>
      <c r="M208" s="257" t="str">
        <f t="shared" si="760"/>
        <v>OK!</v>
      </c>
      <c r="N208" s="257" t="str">
        <f t="shared" si="761"/>
        <v>OK!</v>
      </c>
      <c r="O208" s="257" t="str">
        <f t="shared" si="762"/>
        <v>OK!</v>
      </c>
      <c r="P208" s="257" t="str">
        <f t="shared" si="763"/>
        <v>OK!</v>
      </c>
      <c r="Q208" s="257" t="str">
        <f t="shared" si="764"/>
        <v>OK!</v>
      </c>
      <c r="R208" s="257" t="str">
        <f t="shared" si="765"/>
        <v>OK!</v>
      </c>
      <c r="S208" s="257" t="str">
        <f t="shared" si="766"/>
        <v>OK!</v>
      </c>
      <c r="T208" s="257" t="str">
        <f t="shared" si="767"/>
        <v>OK!</v>
      </c>
    </row>
    <row r="209" spans="1:20">
      <c r="A209" s="347" t="e">
        <f>A$11</f>
        <v>#REF!</v>
      </c>
      <c r="B209" s="348"/>
      <c r="C209" s="356"/>
      <c r="D209" s="354"/>
      <c r="E209" s="354"/>
      <c r="F209" s="257" t="str">
        <f>IF(C209&lt;0,"STOPP!","OK!")</f>
        <v>OK!</v>
      </c>
      <c r="G209" s="257" t="str">
        <f t="shared" si="754"/>
        <v>OK!</v>
      </c>
      <c r="H209" s="257" t="str">
        <f t="shared" si="755"/>
        <v>OK!</v>
      </c>
      <c r="I209" s="257" t="str">
        <f t="shared" si="756"/>
        <v>OK!</v>
      </c>
      <c r="J209" s="257" t="str">
        <f t="shared" si="757"/>
        <v>OK!</v>
      </c>
      <c r="K209" s="257" t="str">
        <f t="shared" si="758"/>
        <v>OK!</v>
      </c>
      <c r="L209" s="257" t="str">
        <f t="shared" si="759"/>
        <v>OK!</v>
      </c>
      <c r="M209" s="257" t="str">
        <f t="shared" si="760"/>
        <v>OK!</v>
      </c>
      <c r="N209" s="257" t="str">
        <f t="shared" si="761"/>
        <v>OK!</v>
      </c>
      <c r="O209" s="257" t="str">
        <f t="shared" si="762"/>
        <v>OK!</v>
      </c>
      <c r="P209" s="257" t="str">
        <f t="shared" si="763"/>
        <v>OK!</v>
      </c>
      <c r="Q209" s="257" t="str">
        <f t="shared" si="764"/>
        <v>OK!</v>
      </c>
      <c r="R209" s="257" t="str">
        <f t="shared" si="765"/>
        <v>OK!</v>
      </c>
      <c r="S209" s="257" t="str">
        <f>IF(D209&lt;0,"STOPP!","OK!")</f>
        <v>OK!</v>
      </c>
      <c r="T209" s="257" t="str">
        <f>IF(E209&lt;0,"STOPP!","OK!")</f>
        <v>OK!</v>
      </c>
    </row>
    <row r="210" spans="1:20">
      <c r="A210" s="359" t="e">
        <f>A$12</f>
        <v>#REF!</v>
      </c>
      <c r="B210" s="355"/>
      <c r="C210" s="355" t="e">
        <f>#REF!</f>
        <v>#REF!</v>
      </c>
      <c r="D210" s="355" t="e">
        <f>#REF!</f>
        <v>#REF!</v>
      </c>
      <c r="E210" s="355" t="e">
        <f>#REF!</f>
        <v>#REF!</v>
      </c>
      <c r="F210" s="257" t="e">
        <f>IF(C210&gt;C209,"STOPP!","OK!")</f>
        <v>#REF!</v>
      </c>
      <c r="G210" s="257" t="e">
        <f t="shared" si="754"/>
        <v>#REF!</v>
      </c>
      <c r="H210" s="257" t="e">
        <f t="shared" si="755"/>
        <v>#REF!</v>
      </c>
      <c r="I210" s="257" t="e">
        <f t="shared" si="756"/>
        <v>#REF!</v>
      </c>
      <c r="J210" s="257" t="e">
        <f t="shared" si="757"/>
        <v>#REF!</v>
      </c>
      <c r="K210" s="257" t="e">
        <f t="shared" si="758"/>
        <v>#REF!</v>
      </c>
      <c r="L210" s="257" t="e">
        <f t="shared" si="759"/>
        <v>#REF!</v>
      </c>
      <c r="M210" s="257" t="e">
        <f t="shared" si="760"/>
        <v>#REF!</v>
      </c>
      <c r="N210" s="257" t="e">
        <f t="shared" si="761"/>
        <v>#REF!</v>
      </c>
      <c r="O210" s="257" t="e">
        <f t="shared" si="762"/>
        <v>#REF!</v>
      </c>
      <c r="P210" s="257" t="e">
        <f t="shared" si="763"/>
        <v>#REF!</v>
      </c>
      <c r="Q210" s="257" t="e">
        <f t="shared" si="764"/>
        <v>#REF!</v>
      </c>
      <c r="R210" s="257" t="e">
        <f t="shared" si="765"/>
        <v>#REF!</v>
      </c>
      <c r="S210" s="257" t="e">
        <f>IF(D210&gt;D209,"STOPP!","OK!")</f>
        <v>#REF!</v>
      </c>
      <c r="T210" s="257" t="e">
        <f>IF(E210&gt;E209,"STOPP!","OK!")</f>
        <v>#REF!</v>
      </c>
    </row>
    <row r="211" spans="1:20" ht="22.5" customHeight="1">
      <c r="A211" s="454" t="e">
        <f>'(B2) Struktura Organizative'!A36</f>
        <v>#REF!</v>
      </c>
      <c r="B211" s="586" t="e">
        <f>'(B2) Struktura Organizative'!B36</f>
        <v>#REF!</v>
      </c>
      <c r="C211" s="587"/>
      <c r="D211" s="587"/>
      <c r="E211" s="588"/>
      <c r="G211" s="216">
        <f>C215</f>
        <v>0</v>
      </c>
      <c r="H211" s="216">
        <f t="shared" ref="H211" si="768">D215</f>
        <v>0</v>
      </c>
      <c r="I211" s="216">
        <f t="shared" ref="I211" si="769">E215</f>
        <v>0</v>
      </c>
      <c r="J211" s="216">
        <f>C212</f>
        <v>0</v>
      </c>
      <c r="K211" s="216">
        <f t="shared" ref="K211" si="770">D212</f>
        <v>0</v>
      </c>
      <c r="L211" s="216">
        <f t="shared" ref="L211" si="771">E212</f>
        <v>0</v>
      </c>
      <c r="M211" s="216">
        <f>C213</f>
        <v>0</v>
      </c>
      <c r="N211" s="216">
        <f t="shared" ref="N211" si="772">D213</f>
        <v>0</v>
      </c>
      <c r="O211" s="216">
        <f t="shared" ref="O211" si="773">E213</f>
        <v>0</v>
      </c>
      <c r="P211" s="216">
        <f>C214</f>
        <v>0</v>
      </c>
      <c r="Q211" s="216">
        <f t="shared" ref="Q211" si="774">D214</f>
        <v>0</v>
      </c>
      <c r="R211" s="216">
        <f t="shared" ref="R211" si="775">E214</f>
        <v>0</v>
      </c>
    </row>
    <row r="212" spans="1:20">
      <c r="A212" s="190" t="e">
        <f>A$8</f>
        <v>#REF!</v>
      </c>
      <c r="B212" s="190"/>
      <c r="C212" s="355">
        <f>C218</f>
        <v>0</v>
      </c>
      <c r="D212" s="355">
        <f t="shared" ref="D212:E212" si="776">D218</f>
        <v>0</v>
      </c>
      <c r="E212" s="355">
        <f t="shared" si="776"/>
        <v>0</v>
      </c>
      <c r="F212" s="257" t="str">
        <f t="shared" ref="F212:F214" si="777">IF(C212&lt;0,"STOPP!","OK!")</f>
        <v>OK!</v>
      </c>
      <c r="G212" s="257" t="str">
        <f t="shared" ref="G212:G214" si="778">IF(D212&lt;0,"STOPP!","OK!")</f>
        <v>OK!</v>
      </c>
      <c r="H212" s="257" t="str">
        <f t="shared" ref="H212:H214" si="779">IF(E212&lt;0,"STOPP!","OK!")</f>
        <v>OK!</v>
      </c>
      <c r="I212" s="257" t="str">
        <f t="shared" ref="I212:I214" si="780">IF(F212&lt;0,"STOPP!","OK!")</f>
        <v>OK!</v>
      </c>
      <c r="J212" s="257" t="str">
        <f t="shared" ref="J212:J214" si="781">IF(G212&lt;0,"STOPP!","OK!")</f>
        <v>OK!</v>
      </c>
      <c r="K212" s="257" t="str">
        <f t="shared" ref="K212:K214" si="782">IF(H212&lt;0,"STOPP!","OK!")</f>
        <v>OK!</v>
      </c>
      <c r="L212" s="257" t="str">
        <f t="shared" ref="L212:L214" si="783">IF(I212&lt;0,"STOPP!","OK!")</f>
        <v>OK!</v>
      </c>
      <c r="M212" s="257" t="str">
        <f t="shared" ref="M212:M214" si="784">IF(J212&lt;0,"STOPP!","OK!")</f>
        <v>OK!</v>
      </c>
      <c r="N212" s="257" t="str">
        <f t="shared" ref="N212:N214" si="785">IF(K212&lt;0,"STOPP!","OK!")</f>
        <v>OK!</v>
      </c>
      <c r="O212" s="257" t="str">
        <f t="shared" ref="O212:O214" si="786">IF(L212&lt;0,"STOPP!","OK!")</f>
        <v>OK!</v>
      </c>
      <c r="P212" s="257" t="str">
        <f t="shared" ref="P212:P214" si="787">IF(M212&lt;0,"STOPP!","OK!")</f>
        <v>OK!</v>
      </c>
      <c r="Q212" s="257" t="str">
        <f t="shared" ref="Q212:Q214" si="788">IF(N212&lt;0,"STOPP!","OK!")</f>
        <v>OK!</v>
      </c>
      <c r="R212" s="257" t="str">
        <f t="shared" ref="R212:R214" si="789">IF(O212&lt;0,"STOPP!","OK!")</f>
        <v>OK!</v>
      </c>
      <c r="S212" s="257" t="str">
        <f t="shared" ref="S212:S214" si="790">IF(D212&lt;0,"STOPP!","OK!")</f>
        <v>OK!</v>
      </c>
      <c r="T212" s="257" t="str">
        <f t="shared" ref="T212:T214" si="791">IF(E212&lt;0,"STOPP!","OK!")</f>
        <v>OK!</v>
      </c>
    </row>
    <row r="213" spans="1:20">
      <c r="A213" s="190" t="e">
        <f>A$9</f>
        <v>#REF!</v>
      </c>
      <c r="B213" s="190"/>
      <c r="C213" s="355">
        <f>C219</f>
        <v>0</v>
      </c>
      <c r="D213" s="355">
        <f t="shared" ref="D213:E213" si="792">D219</f>
        <v>0</v>
      </c>
      <c r="E213" s="355">
        <f t="shared" si="792"/>
        <v>0</v>
      </c>
      <c r="F213" s="257" t="str">
        <f t="shared" si="777"/>
        <v>OK!</v>
      </c>
      <c r="G213" s="257" t="str">
        <f t="shared" si="778"/>
        <v>OK!</v>
      </c>
      <c r="H213" s="257" t="str">
        <f t="shared" si="779"/>
        <v>OK!</v>
      </c>
      <c r="I213" s="257" t="str">
        <f t="shared" si="780"/>
        <v>OK!</v>
      </c>
      <c r="J213" s="257" t="str">
        <f t="shared" si="781"/>
        <v>OK!</v>
      </c>
      <c r="K213" s="257" t="str">
        <f t="shared" si="782"/>
        <v>OK!</v>
      </c>
      <c r="L213" s="257" t="str">
        <f t="shared" si="783"/>
        <v>OK!</v>
      </c>
      <c r="M213" s="257" t="str">
        <f t="shared" si="784"/>
        <v>OK!</v>
      </c>
      <c r="N213" s="257" t="str">
        <f t="shared" si="785"/>
        <v>OK!</v>
      </c>
      <c r="O213" s="257" t="str">
        <f t="shared" si="786"/>
        <v>OK!</v>
      </c>
      <c r="P213" s="257" t="str">
        <f t="shared" si="787"/>
        <v>OK!</v>
      </c>
      <c r="Q213" s="257" t="str">
        <f t="shared" si="788"/>
        <v>OK!</v>
      </c>
      <c r="R213" s="257" t="str">
        <f t="shared" si="789"/>
        <v>OK!</v>
      </c>
      <c r="S213" s="257" t="str">
        <f t="shared" si="790"/>
        <v>OK!</v>
      </c>
      <c r="T213" s="257" t="str">
        <f t="shared" si="791"/>
        <v>OK!</v>
      </c>
    </row>
    <row r="214" spans="1:20">
      <c r="A214" s="357" t="e">
        <f>A$10</f>
        <v>#REF!</v>
      </c>
      <c r="B214" s="358"/>
      <c r="C214" s="355">
        <f>C215-C212-C213</f>
        <v>0</v>
      </c>
      <c r="D214" s="353">
        <f>D215-D212-D213</f>
        <v>0</v>
      </c>
      <c r="E214" s="353">
        <f>E215-E212-E213</f>
        <v>0</v>
      </c>
      <c r="F214" s="257" t="str">
        <f t="shared" si="777"/>
        <v>OK!</v>
      </c>
      <c r="G214" s="257" t="str">
        <f t="shared" si="778"/>
        <v>OK!</v>
      </c>
      <c r="H214" s="257" t="str">
        <f t="shared" si="779"/>
        <v>OK!</v>
      </c>
      <c r="I214" s="257" t="str">
        <f t="shared" si="780"/>
        <v>OK!</v>
      </c>
      <c r="J214" s="257" t="str">
        <f t="shared" si="781"/>
        <v>OK!</v>
      </c>
      <c r="K214" s="257" t="str">
        <f t="shared" si="782"/>
        <v>OK!</v>
      </c>
      <c r="L214" s="257" t="str">
        <f t="shared" si="783"/>
        <v>OK!</v>
      </c>
      <c r="M214" s="257" t="str">
        <f t="shared" si="784"/>
        <v>OK!</v>
      </c>
      <c r="N214" s="257" t="str">
        <f t="shared" si="785"/>
        <v>OK!</v>
      </c>
      <c r="O214" s="257" t="str">
        <f t="shared" si="786"/>
        <v>OK!</v>
      </c>
      <c r="P214" s="257" t="str">
        <f t="shared" si="787"/>
        <v>OK!</v>
      </c>
      <c r="Q214" s="257" t="str">
        <f t="shared" si="788"/>
        <v>OK!</v>
      </c>
      <c r="R214" s="257" t="str">
        <f t="shared" si="789"/>
        <v>OK!</v>
      </c>
      <c r="S214" s="257" t="str">
        <f t="shared" si="790"/>
        <v>OK!</v>
      </c>
      <c r="T214" s="257" t="str">
        <f t="shared" si="791"/>
        <v>OK!</v>
      </c>
    </row>
    <row r="215" spans="1:20">
      <c r="A215" s="347" t="e">
        <f>A$11</f>
        <v>#REF!</v>
      </c>
      <c r="B215" s="348"/>
      <c r="C215" s="355">
        <f>C221</f>
        <v>0</v>
      </c>
      <c r="D215" s="355">
        <f t="shared" ref="D215:E215" si="793">D221</f>
        <v>0</v>
      </c>
      <c r="E215" s="355">
        <f t="shared" si="793"/>
        <v>0</v>
      </c>
      <c r="F215" s="257" t="str">
        <f>IF(C215&lt;0,"STOPP!","OK!")</f>
        <v>OK!</v>
      </c>
      <c r="G215" s="257" t="str">
        <f t="shared" ref="G215:G216" si="794">IF(D215&lt;0,"STOPP!","OK!")</f>
        <v>OK!</v>
      </c>
      <c r="H215" s="257" t="str">
        <f t="shared" ref="H215:H216" si="795">IF(E215&lt;0,"STOPP!","OK!")</f>
        <v>OK!</v>
      </c>
      <c r="I215" s="257" t="str">
        <f t="shared" ref="I215:I216" si="796">IF(F215&lt;0,"STOPP!","OK!")</f>
        <v>OK!</v>
      </c>
      <c r="J215" s="257" t="str">
        <f t="shared" ref="J215:J216" si="797">IF(G215&lt;0,"STOPP!","OK!")</f>
        <v>OK!</v>
      </c>
      <c r="K215" s="257" t="str">
        <f t="shared" ref="K215:K216" si="798">IF(H215&lt;0,"STOPP!","OK!")</f>
        <v>OK!</v>
      </c>
      <c r="L215" s="257" t="str">
        <f t="shared" ref="L215:L216" si="799">IF(I215&lt;0,"STOPP!","OK!")</f>
        <v>OK!</v>
      </c>
      <c r="M215" s="257" t="str">
        <f t="shared" ref="M215:M216" si="800">IF(J215&lt;0,"STOPP!","OK!")</f>
        <v>OK!</v>
      </c>
      <c r="N215" s="257" t="str">
        <f t="shared" ref="N215:N216" si="801">IF(K215&lt;0,"STOPP!","OK!")</f>
        <v>OK!</v>
      </c>
      <c r="O215" s="257" t="str">
        <f t="shared" ref="O215:O216" si="802">IF(L215&lt;0,"STOPP!","OK!")</f>
        <v>OK!</v>
      </c>
      <c r="P215" s="257" t="str">
        <f t="shared" ref="P215:P216" si="803">IF(M215&lt;0,"STOPP!","OK!")</f>
        <v>OK!</v>
      </c>
      <c r="Q215" s="257" t="str">
        <f t="shared" ref="Q215:Q216" si="804">IF(N215&lt;0,"STOPP!","OK!")</f>
        <v>OK!</v>
      </c>
      <c r="R215" s="257" t="str">
        <f t="shared" ref="R215:R216" si="805">IF(O215&lt;0,"STOPP!","OK!")</f>
        <v>OK!</v>
      </c>
      <c r="S215" s="257" t="str">
        <f>IF(D215&lt;0,"STOPP!","OK!")</f>
        <v>OK!</v>
      </c>
      <c r="T215" s="257" t="str">
        <f>IF(E215&lt;0,"STOPP!","OK!")</f>
        <v>OK!</v>
      </c>
    </row>
    <row r="216" spans="1:20">
      <c r="A216" s="359" t="e">
        <f>A$12</f>
        <v>#REF!</v>
      </c>
      <c r="B216" s="355"/>
      <c r="C216" s="355" t="e">
        <f>#REF!</f>
        <v>#REF!</v>
      </c>
      <c r="D216" s="353" t="e">
        <f>#REF!</f>
        <v>#REF!</v>
      </c>
      <c r="E216" s="353" t="e">
        <f>#REF!</f>
        <v>#REF!</v>
      </c>
      <c r="F216" s="257" t="e">
        <f>IF(C216&gt;C215,"STOPP!","OK!")</f>
        <v>#REF!</v>
      </c>
      <c r="G216" s="257" t="e">
        <f t="shared" si="794"/>
        <v>#REF!</v>
      </c>
      <c r="H216" s="257" t="e">
        <f t="shared" si="795"/>
        <v>#REF!</v>
      </c>
      <c r="I216" s="257" t="e">
        <f t="shared" si="796"/>
        <v>#REF!</v>
      </c>
      <c r="J216" s="257" t="e">
        <f t="shared" si="797"/>
        <v>#REF!</v>
      </c>
      <c r="K216" s="257" t="e">
        <f t="shared" si="798"/>
        <v>#REF!</v>
      </c>
      <c r="L216" s="257" t="e">
        <f t="shared" si="799"/>
        <v>#REF!</v>
      </c>
      <c r="M216" s="257" t="e">
        <f t="shared" si="800"/>
        <v>#REF!</v>
      </c>
      <c r="N216" s="257" t="e">
        <f t="shared" si="801"/>
        <v>#REF!</v>
      </c>
      <c r="O216" s="257" t="e">
        <f t="shared" si="802"/>
        <v>#REF!</v>
      </c>
      <c r="P216" s="257" t="e">
        <f t="shared" si="803"/>
        <v>#REF!</v>
      </c>
      <c r="Q216" s="257" t="e">
        <f t="shared" si="804"/>
        <v>#REF!</v>
      </c>
      <c r="R216" s="257" t="e">
        <f t="shared" si="805"/>
        <v>#REF!</v>
      </c>
      <c r="S216" s="257" t="e">
        <f>IF(D216&gt;D215,"STOPP!","OK!")</f>
        <v>#REF!</v>
      </c>
      <c r="T216" s="257" t="e">
        <f>IF(E216&gt;E215,"STOPP!","OK!")</f>
        <v>#REF!</v>
      </c>
    </row>
    <row r="217" spans="1:20" ht="15.75">
      <c r="A217" s="465" t="e">
        <f>#REF!</f>
        <v>#REF!</v>
      </c>
      <c r="B217" s="583" t="e">
        <f>#REF!</f>
        <v>#REF!</v>
      </c>
      <c r="C217" s="584"/>
      <c r="D217" s="584"/>
      <c r="E217" s="585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/>
    </row>
    <row r="218" spans="1:20">
      <c r="A218" s="190" t="e">
        <f>A$8</f>
        <v>#REF!</v>
      </c>
      <c r="B218" s="190"/>
      <c r="C218" s="191"/>
      <c r="D218" s="191"/>
      <c r="E218" s="191"/>
      <c r="F218" s="257" t="str">
        <f t="shared" ref="F218:F220" si="806">IF(C218&lt;0,"STOPP!","OK!")</f>
        <v>OK!</v>
      </c>
      <c r="G218" s="257" t="str">
        <f t="shared" ref="G218:G222" si="807">IF(D218&lt;0,"STOPP!","OK!")</f>
        <v>OK!</v>
      </c>
      <c r="H218" s="257" t="str">
        <f t="shared" ref="H218:H222" si="808">IF(E218&lt;0,"STOPP!","OK!")</f>
        <v>OK!</v>
      </c>
      <c r="I218" s="257" t="str">
        <f t="shared" ref="I218:I222" si="809">IF(F218&lt;0,"STOPP!","OK!")</f>
        <v>OK!</v>
      </c>
      <c r="J218" s="257" t="str">
        <f t="shared" ref="J218:J222" si="810">IF(G218&lt;0,"STOPP!","OK!")</f>
        <v>OK!</v>
      </c>
      <c r="K218" s="257" t="str">
        <f t="shared" ref="K218:K222" si="811">IF(H218&lt;0,"STOPP!","OK!")</f>
        <v>OK!</v>
      </c>
      <c r="L218" s="257" t="str">
        <f t="shared" ref="L218:L222" si="812">IF(I218&lt;0,"STOPP!","OK!")</f>
        <v>OK!</v>
      </c>
      <c r="M218" s="257" t="str">
        <f t="shared" ref="M218:M222" si="813">IF(J218&lt;0,"STOPP!","OK!")</f>
        <v>OK!</v>
      </c>
      <c r="N218" s="257" t="str">
        <f t="shared" ref="N218:N222" si="814">IF(K218&lt;0,"STOPP!","OK!")</f>
        <v>OK!</v>
      </c>
      <c r="O218" s="257" t="str">
        <f t="shared" ref="O218:O222" si="815">IF(L218&lt;0,"STOPP!","OK!")</f>
        <v>OK!</v>
      </c>
      <c r="P218" s="257" t="str">
        <f t="shared" ref="P218:P222" si="816">IF(M218&lt;0,"STOPP!","OK!")</f>
        <v>OK!</v>
      </c>
      <c r="Q218" s="257" t="str">
        <f t="shared" ref="Q218:Q222" si="817">IF(N218&lt;0,"STOPP!","OK!")</f>
        <v>OK!</v>
      </c>
      <c r="R218" s="257" t="str">
        <f t="shared" ref="R218:R222" si="818">IF(O218&lt;0,"STOPP!","OK!")</f>
        <v>OK!</v>
      </c>
      <c r="S218" s="257" t="str">
        <f t="shared" ref="S218:S220" si="819">IF(D218&lt;0,"STOPP!","OK!")</f>
        <v>OK!</v>
      </c>
      <c r="T218" s="257" t="str">
        <f t="shared" ref="T218:T220" si="820">IF(E218&lt;0,"STOPP!","OK!")</f>
        <v>OK!</v>
      </c>
    </row>
    <row r="219" spans="1:20">
      <c r="A219" s="190" t="e">
        <f>A$9</f>
        <v>#REF!</v>
      </c>
      <c r="B219" s="190"/>
      <c r="C219" s="192"/>
      <c r="D219" s="192"/>
      <c r="E219" s="192"/>
      <c r="F219" s="257" t="str">
        <f t="shared" si="806"/>
        <v>OK!</v>
      </c>
      <c r="G219" s="257" t="str">
        <f t="shared" si="807"/>
        <v>OK!</v>
      </c>
      <c r="H219" s="257" t="str">
        <f t="shared" si="808"/>
        <v>OK!</v>
      </c>
      <c r="I219" s="257" t="str">
        <f t="shared" si="809"/>
        <v>OK!</v>
      </c>
      <c r="J219" s="257" t="str">
        <f t="shared" si="810"/>
        <v>OK!</v>
      </c>
      <c r="K219" s="257" t="str">
        <f t="shared" si="811"/>
        <v>OK!</v>
      </c>
      <c r="L219" s="257" t="str">
        <f t="shared" si="812"/>
        <v>OK!</v>
      </c>
      <c r="M219" s="257" t="str">
        <f t="shared" si="813"/>
        <v>OK!</v>
      </c>
      <c r="N219" s="257" t="str">
        <f t="shared" si="814"/>
        <v>OK!</v>
      </c>
      <c r="O219" s="257" t="str">
        <f t="shared" si="815"/>
        <v>OK!</v>
      </c>
      <c r="P219" s="257" t="str">
        <f t="shared" si="816"/>
        <v>OK!</v>
      </c>
      <c r="Q219" s="257" t="str">
        <f t="shared" si="817"/>
        <v>OK!</v>
      </c>
      <c r="R219" s="257" t="str">
        <f t="shared" si="818"/>
        <v>OK!</v>
      </c>
      <c r="S219" s="257" t="str">
        <f t="shared" si="819"/>
        <v>OK!</v>
      </c>
      <c r="T219" s="257" t="str">
        <f t="shared" si="820"/>
        <v>OK!</v>
      </c>
    </row>
    <row r="220" spans="1:20">
      <c r="A220" s="357" t="e">
        <f>A$10</f>
        <v>#REF!</v>
      </c>
      <c r="B220" s="358"/>
      <c r="C220" s="355">
        <f>C221-C218-C219</f>
        <v>0</v>
      </c>
      <c r="D220" s="353">
        <f>D221-D218-D219</f>
        <v>0</v>
      </c>
      <c r="E220" s="353">
        <f>E221-E218-E219</f>
        <v>0</v>
      </c>
      <c r="F220" s="257" t="str">
        <f t="shared" si="806"/>
        <v>OK!</v>
      </c>
      <c r="G220" s="257" t="str">
        <f t="shared" si="807"/>
        <v>OK!</v>
      </c>
      <c r="H220" s="257" t="str">
        <f t="shared" si="808"/>
        <v>OK!</v>
      </c>
      <c r="I220" s="257" t="str">
        <f t="shared" si="809"/>
        <v>OK!</v>
      </c>
      <c r="J220" s="257" t="str">
        <f t="shared" si="810"/>
        <v>OK!</v>
      </c>
      <c r="K220" s="257" t="str">
        <f t="shared" si="811"/>
        <v>OK!</v>
      </c>
      <c r="L220" s="257" t="str">
        <f t="shared" si="812"/>
        <v>OK!</v>
      </c>
      <c r="M220" s="257" t="str">
        <f t="shared" si="813"/>
        <v>OK!</v>
      </c>
      <c r="N220" s="257" t="str">
        <f t="shared" si="814"/>
        <v>OK!</v>
      </c>
      <c r="O220" s="257" t="str">
        <f t="shared" si="815"/>
        <v>OK!</v>
      </c>
      <c r="P220" s="257" t="str">
        <f t="shared" si="816"/>
        <v>OK!</v>
      </c>
      <c r="Q220" s="257" t="str">
        <f t="shared" si="817"/>
        <v>OK!</v>
      </c>
      <c r="R220" s="257" t="str">
        <f t="shared" si="818"/>
        <v>OK!</v>
      </c>
      <c r="S220" s="257" t="str">
        <f t="shared" si="819"/>
        <v>OK!</v>
      </c>
      <c r="T220" s="257" t="str">
        <f t="shared" si="820"/>
        <v>OK!</v>
      </c>
    </row>
    <row r="221" spans="1:20">
      <c r="A221" s="347" t="e">
        <f>A$11</f>
        <v>#REF!</v>
      </c>
      <c r="B221" s="348"/>
      <c r="C221" s="356"/>
      <c r="D221" s="354"/>
      <c r="E221" s="354"/>
      <c r="F221" s="257" t="str">
        <f>IF(C221&lt;0,"STOPP!","OK!")</f>
        <v>OK!</v>
      </c>
      <c r="G221" s="257" t="str">
        <f t="shared" si="807"/>
        <v>OK!</v>
      </c>
      <c r="H221" s="257" t="str">
        <f t="shared" si="808"/>
        <v>OK!</v>
      </c>
      <c r="I221" s="257" t="str">
        <f t="shared" si="809"/>
        <v>OK!</v>
      </c>
      <c r="J221" s="257" t="str">
        <f t="shared" si="810"/>
        <v>OK!</v>
      </c>
      <c r="K221" s="257" t="str">
        <f t="shared" si="811"/>
        <v>OK!</v>
      </c>
      <c r="L221" s="257" t="str">
        <f t="shared" si="812"/>
        <v>OK!</v>
      </c>
      <c r="M221" s="257" t="str">
        <f t="shared" si="813"/>
        <v>OK!</v>
      </c>
      <c r="N221" s="257" t="str">
        <f t="shared" si="814"/>
        <v>OK!</v>
      </c>
      <c r="O221" s="257" t="str">
        <f t="shared" si="815"/>
        <v>OK!</v>
      </c>
      <c r="P221" s="257" t="str">
        <f t="shared" si="816"/>
        <v>OK!</v>
      </c>
      <c r="Q221" s="257" t="str">
        <f t="shared" si="817"/>
        <v>OK!</v>
      </c>
      <c r="R221" s="257" t="str">
        <f t="shared" si="818"/>
        <v>OK!</v>
      </c>
      <c r="S221" s="257" t="str">
        <f>IF(D221&lt;0,"STOPP!","OK!")</f>
        <v>OK!</v>
      </c>
      <c r="T221" s="257" t="str">
        <f>IF(E221&lt;0,"STOPP!","OK!")</f>
        <v>OK!</v>
      </c>
    </row>
    <row r="222" spans="1:20">
      <c r="A222" s="359" t="e">
        <f>A$12</f>
        <v>#REF!</v>
      </c>
      <c r="B222" s="355"/>
      <c r="C222" s="355" t="e">
        <f>#REF!</f>
        <v>#REF!</v>
      </c>
      <c r="D222" s="355" t="e">
        <f>#REF!</f>
        <v>#REF!</v>
      </c>
      <c r="E222" s="355" t="e">
        <f>#REF!</f>
        <v>#REF!</v>
      </c>
      <c r="F222" s="257" t="e">
        <f>IF(C222&gt;C221,"STOPP!","OK!")</f>
        <v>#REF!</v>
      </c>
      <c r="G222" s="257" t="e">
        <f t="shared" si="807"/>
        <v>#REF!</v>
      </c>
      <c r="H222" s="257" t="e">
        <f t="shared" si="808"/>
        <v>#REF!</v>
      </c>
      <c r="I222" s="257" t="e">
        <f t="shared" si="809"/>
        <v>#REF!</v>
      </c>
      <c r="J222" s="257" t="e">
        <f t="shared" si="810"/>
        <v>#REF!</v>
      </c>
      <c r="K222" s="257" t="e">
        <f t="shared" si="811"/>
        <v>#REF!</v>
      </c>
      <c r="L222" s="257" t="e">
        <f t="shared" si="812"/>
        <v>#REF!</v>
      </c>
      <c r="M222" s="257" t="e">
        <f t="shared" si="813"/>
        <v>#REF!</v>
      </c>
      <c r="N222" s="257" t="e">
        <f t="shared" si="814"/>
        <v>#REF!</v>
      </c>
      <c r="O222" s="257" t="e">
        <f t="shared" si="815"/>
        <v>#REF!</v>
      </c>
      <c r="P222" s="257" t="e">
        <f t="shared" si="816"/>
        <v>#REF!</v>
      </c>
      <c r="Q222" s="257" t="e">
        <f t="shared" si="817"/>
        <v>#REF!</v>
      </c>
      <c r="R222" s="257" t="e">
        <f t="shared" si="818"/>
        <v>#REF!</v>
      </c>
      <c r="S222" s="257" t="e">
        <f>IF(D222&gt;D221,"STOPP!","OK!")</f>
        <v>#REF!</v>
      </c>
      <c r="T222" s="257" t="e">
        <f>IF(E222&gt;E221,"STOPP!","OK!")</f>
        <v>#REF!</v>
      </c>
    </row>
    <row r="223" spans="1:20" ht="21.75" customHeight="1">
      <c r="A223" s="454" t="e">
        <f>'(B2) Struktura Organizative'!A38</f>
        <v>#REF!</v>
      </c>
      <c r="B223" s="568" t="e">
        <f>'(B2) Struktura Organizative'!B38</f>
        <v>#REF!</v>
      </c>
      <c r="C223" s="593"/>
      <c r="D223" s="593"/>
      <c r="E223" s="569"/>
      <c r="G223" s="216">
        <f>C227</f>
        <v>0</v>
      </c>
      <c r="H223" s="216">
        <f t="shared" ref="H223" si="821">D227</f>
        <v>0</v>
      </c>
      <c r="I223" s="216">
        <f t="shared" ref="I223" si="822">E227</f>
        <v>0</v>
      </c>
      <c r="J223" s="216">
        <f>C224</f>
        <v>0</v>
      </c>
      <c r="K223" s="216">
        <f t="shared" ref="K223" si="823">D224</f>
        <v>0</v>
      </c>
      <c r="L223" s="216">
        <f t="shared" ref="L223" si="824">E224</f>
        <v>0</v>
      </c>
      <c r="M223" s="216">
        <f>C225</f>
        <v>0</v>
      </c>
      <c r="N223" s="216">
        <f t="shared" ref="N223" si="825">D225</f>
        <v>0</v>
      </c>
      <c r="O223" s="216">
        <f t="shared" ref="O223" si="826">E225</f>
        <v>0</v>
      </c>
      <c r="P223" s="216">
        <f>C226</f>
        <v>0</v>
      </c>
      <c r="Q223" s="216">
        <f t="shared" ref="Q223" si="827">D226</f>
        <v>0</v>
      </c>
      <c r="R223" s="216">
        <f t="shared" ref="R223" si="828">E226</f>
        <v>0</v>
      </c>
    </row>
    <row r="224" spans="1:20">
      <c r="A224" s="190" t="e">
        <f>A$8</f>
        <v>#REF!</v>
      </c>
      <c r="B224" s="190"/>
      <c r="C224" s="355">
        <f>C230+C236</f>
        <v>0</v>
      </c>
      <c r="D224" s="355">
        <f t="shared" ref="D224:E224" si="829">D230+D236</f>
        <v>0</v>
      </c>
      <c r="E224" s="355">
        <f t="shared" si="829"/>
        <v>0</v>
      </c>
      <c r="F224" s="257" t="str">
        <f t="shared" ref="F224:F226" si="830">IF(C224&lt;0,"STOPP!","OK!")</f>
        <v>OK!</v>
      </c>
      <c r="G224" s="257" t="str">
        <f t="shared" ref="G224:G226" si="831">IF(D224&lt;0,"STOPP!","OK!")</f>
        <v>OK!</v>
      </c>
      <c r="H224" s="257" t="str">
        <f t="shared" ref="H224:H226" si="832">IF(E224&lt;0,"STOPP!","OK!")</f>
        <v>OK!</v>
      </c>
      <c r="I224" s="257" t="str">
        <f t="shared" ref="I224:I226" si="833">IF(F224&lt;0,"STOPP!","OK!")</f>
        <v>OK!</v>
      </c>
      <c r="J224" s="257" t="str">
        <f t="shared" ref="J224:J226" si="834">IF(G224&lt;0,"STOPP!","OK!")</f>
        <v>OK!</v>
      </c>
      <c r="K224" s="257" t="str">
        <f t="shared" ref="K224:K226" si="835">IF(H224&lt;0,"STOPP!","OK!")</f>
        <v>OK!</v>
      </c>
      <c r="L224" s="257" t="str">
        <f t="shared" ref="L224:L226" si="836">IF(I224&lt;0,"STOPP!","OK!")</f>
        <v>OK!</v>
      </c>
      <c r="M224" s="257" t="str">
        <f t="shared" ref="M224:M226" si="837">IF(J224&lt;0,"STOPP!","OK!")</f>
        <v>OK!</v>
      </c>
      <c r="N224" s="257" t="str">
        <f t="shared" ref="N224:N226" si="838">IF(K224&lt;0,"STOPP!","OK!")</f>
        <v>OK!</v>
      </c>
      <c r="O224" s="257" t="str">
        <f t="shared" ref="O224:O226" si="839">IF(L224&lt;0,"STOPP!","OK!")</f>
        <v>OK!</v>
      </c>
      <c r="P224" s="257" t="str">
        <f t="shared" ref="P224:P226" si="840">IF(M224&lt;0,"STOPP!","OK!")</f>
        <v>OK!</v>
      </c>
      <c r="Q224" s="257" t="str">
        <f t="shared" ref="Q224:Q226" si="841">IF(N224&lt;0,"STOPP!","OK!")</f>
        <v>OK!</v>
      </c>
      <c r="R224" s="257" t="str">
        <f t="shared" ref="R224:R226" si="842">IF(O224&lt;0,"STOPP!","OK!")</f>
        <v>OK!</v>
      </c>
      <c r="S224" s="257" t="str">
        <f t="shared" ref="S224:S226" si="843">IF(D224&lt;0,"STOPP!","OK!")</f>
        <v>OK!</v>
      </c>
      <c r="T224" s="257" t="str">
        <f t="shared" ref="T224:T226" si="844">IF(E224&lt;0,"STOPP!","OK!")</f>
        <v>OK!</v>
      </c>
    </row>
    <row r="225" spans="1:20">
      <c r="A225" s="190" t="e">
        <f>A$9</f>
        <v>#REF!</v>
      </c>
      <c r="B225" s="190"/>
      <c r="C225" s="355">
        <f>C231+C237</f>
        <v>0</v>
      </c>
      <c r="D225" s="355">
        <f t="shared" ref="D225:E225" si="845">D231+D237</f>
        <v>0</v>
      </c>
      <c r="E225" s="355">
        <f t="shared" si="845"/>
        <v>0</v>
      </c>
      <c r="F225" s="257" t="str">
        <f t="shared" si="830"/>
        <v>OK!</v>
      </c>
      <c r="G225" s="257" t="str">
        <f t="shared" si="831"/>
        <v>OK!</v>
      </c>
      <c r="H225" s="257" t="str">
        <f t="shared" si="832"/>
        <v>OK!</v>
      </c>
      <c r="I225" s="257" t="str">
        <f t="shared" si="833"/>
        <v>OK!</v>
      </c>
      <c r="J225" s="257" t="str">
        <f t="shared" si="834"/>
        <v>OK!</v>
      </c>
      <c r="K225" s="257" t="str">
        <f t="shared" si="835"/>
        <v>OK!</v>
      </c>
      <c r="L225" s="257" t="str">
        <f t="shared" si="836"/>
        <v>OK!</v>
      </c>
      <c r="M225" s="257" t="str">
        <f t="shared" si="837"/>
        <v>OK!</v>
      </c>
      <c r="N225" s="257" t="str">
        <f t="shared" si="838"/>
        <v>OK!</v>
      </c>
      <c r="O225" s="257" t="str">
        <f t="shared" si="839"/>
        <v>OK!</v>
      </c>
      <c r="P225" s="257" t="str">
        <f t="shared" si="840"/>
        <v>OK!</v>
      </c>
      <c r="Q225" s="257" t="str">
        <f t="shared" si="841"/>
        <v>OK!</v>
      </c>
      <c r="R225" s="257" t="str">
        <f t="shared" si="842"/>
        <v>OK!</v>
      </c>
      <c r="S225" s="257" t="str">
        <f t="shared" si="843"/>
        <v>OK!</v>
      </c>
      <c r="T225" s="257" t="str">
        <f t="shared" si="844"/>
        <v>OK!</v>
      </c>
    </row>
    <row r="226" spans="1:20" ht="12.75" customHeight="1">
      <c r="A226" s="357" t="e">
        <f>A$10</f>
        <v>#REF!</v>
      </c>
      <c r="B226" s="358"/>
      <c r="C226" s="355">
        <f>C227-C224-C225</f>
        <v>0</v>
      </c>
      <c r="D226" s="353">
        <f>D227-D224-D225</f>
        <v>0</v>
      </c>
      <c r="E226" s="353">
        <f>E227-E224-E225</f>
        <v>0</v>
      </c>
      <c r="F226" s="257" t="str">
        <f t="shared" si="830"/>
        <v>OK!</v>
      </c>
      <c r="G226" s="257" t="str">
        <f t="shared" si="831"/>
        <v>OK!</v>
      </c>
      <c r="H226" s="257" t="str">
        <f t="shared" si="832"/>
        <v>OK!</v>
      </c>
      <c r="I226" s="257" t="str">
        <f t="shared" si="833"/>
        <v>OK!</v>
      </c>
      <c r="J226" s="257" t="str">
        <f t="shared" si="834"/>
        <v>OK!</v>
      </c>
      <c r="K226" s="257" t="str">
        <f t="shared" si="835"/>
        <v>OK!</v>
      </c>
      <c r="L226" s="257" t="str">
        <f t="shared" si="836"/>
        <v>OK!</v>
      </c>
      <c r="M226" s="257" t="str">
        <f t="shared" si="837"/>
        <v>OK!</v>
      </c>
      <c r="N226" s="257" t="str">
        <f t="shared" si="838"/>
        <v>OK!</v>
      </c>
      <c r="O226" s="257" t="str">
        <f t="shared" si="839"/>
        <v>OK!</v>
      </c>
      <c r="P226" s="257" t="str">
        <f t="shared" si="840"/>
        <v>OK!</v>
      </c>
      <c r="Q226" s="257" t="str">
        <f t="shared" si="841"/>
        <v>OK!</v>
      </c>
      <c r="R226" s="257" t="str">
        <f t="shared" si="842"/>
        <v>OK!</v>
      </c>
      <c r="S226" s="257" t="str">
        <f t="shared" si="843"/>
        <v>OK!</v>
      </c>
      <c r="T226" s="257" t="str">
        <f t="shared" si="844"/>
        <v>OK!</v>
      </c>
    </row>
    <row r="227" spans="1:20">
      <c r="A227" s="347" t="e">
        <f>A$11</f>
        <v>#REF!</v>
      </c>
      <c r="B227" s="348"/>
      <c r="C227" s="355">
        <f>C233+C239</f>
        <v>0</v>
      </c>
      <c r="D227" s="355">
        <f t="shared" ref="D227:E227" si="846">D233+D239</f>
        <v>0</v>
      </c>
      <c r="E227" s="355">
        <f t="shared" si="846"/>
        <v>0</v>
      </c>
      <c r="F227" s="257" t="str">
        <f>IF(C227&lt;0,"STOPP!","OK!")</f>
        <v>OK!</v>
      </c>
      <c r="G227" s="257" t="str">
        <f t="shared" ref="G227:G228" si="847">IF(D227&lt;0,"STOPP!","OK!")</f>
        <v>OK!</v>
      </c>
      <c r="H227" s="257" t="str">
        <f t="shared" ref="H227:H228" si="848">IF(E227&lt;0,"STOPP!","OK!")</f>
        <v>OK!</v>
      </c>
      <c r="I227" s="257" t="str">
        <f t="shared" ref="I227:I228" si="849">IF(F227&lt;0,"STOPP!","OK!")</f>
        <v>OK!</v>
      </c>
      <c r="J227" s="257" t="str">
        <f t="shared" ref="J227:J228" si="850">IF(G227&lt;0,"STOPP!","OK!")</f>
        <v>OK!</v>
      </c>
      <c r="K227" s="257" t="str">
        <f t="shared" ref="K227:K228" si="851">IF(H227&lt;0,"STOPP!","OK!")</f>
        <v>OK!</v>
      </c>
      <c r="L227" s="257" t="str">
        <f t="shared" ref="L227:L228" si="852">IF(I227&lt;0,"STOPP!","OK!")</f>
        <v>OK!</v>
      </c>
      <c r="M227" s="257" t="str">
        <f t="shared" ref="M227:M228" si="853">IF(J227&lt;0,"STOPP!","OK!")</f>
        <v>OK!</v>
      </c>
      <c r="N227" s="257" t="str">
        <f t="shared" ref="N227:N228" si="854">IF(K227&lt;0,"STOPP!","OK!")</f>
        <v>OK!</v>
      </c>
      <c r="O227" s="257" t="str">
        <f t="shared" ref="O227:O228" si="855">IF(L227&lt;0,"STOPP!","OK!")</f>
        <v>OK!</v>
      </c>
      <c r="P227" s="257" t="str">
        <f t="shared" ref="P227:P228" si="856">IF(M227&lt;0,"STOPP!","OK!")</f>
        <v>OK!</v>
      </c>
      <c r="Q227" s="257" t="str">
        <f t="shared" ref="Q227:Q228" si="857">IF(N227&lt;0,"STOPP!","OK!")</f>
        <v>OK!</v>
      </c>
      <c r="R227" s="257" t="str">
        <f t="shared" ref="R227:R228" si="858">IF(O227&lt;0,"STOPP!","OK!")</f>
        <v>OK!</v>
      </c>
      <c r="S227" s="257" t="str">
        <f>IF(D227&lt;0,"STOPP!","OK!")</f>
        <v>OK!</v>
      </c>
      <c r="T227" s="257" t="str">
        <f>IF(E227&lt;0,"STOPP!","OK!")</f>
        <v>OK!</v>
      </c>
    </row>
    <row r="228" spans="1:20">
      <c r="A228" s="359" t="e">
        <f>A$12</f>
        <v>#REF!</v>
      </c>
      <c r="B228" s="355"/>
      <c r="C228" s="355" t="e">
        <f>#REF!</f>
        <v>#REF!</v>
      </c>
      <c r="D228" s="353" t="e">
        <f>#REF!</f>
        <v>#REF!</v>
      </c>
      <c r="E228" s="353" t="e">
        <f>#REF!</f>
        <v>#REF!</v>
      </c>
      <c r="F228" s="257" t="e">
        <f>IF(C228&gt;C227,"STOPP!","OK!")</f>
        <v>#REF!</v>
      </c>
      <c r="G228" s="257" t="e">
        <f t="shared" si="847"/>
        <v>#REF!</v>
      </c>
      <c r="H228" s="257" t="e">
        <f t="shared" si="848"/>
        <v>#REF!</v>
      </c>
      <c r="I228" s="257" t="e">
        <f t="shared" si="849"/>
        <v>#REF!</v>
      </c>
      <c r="J228" s="257" t="e">
        <f t="shared" si="850"/>
        <v>#REF!</v>
      </c>
      <c r="K228" s="257" t="e">
        <f t="shared" si="851"/>
        <v>#REF!</v>
      </c>
      <c r="L228" s="257" t="e">
        <f t="shared" si="852"/>
        <v>#REF!</v>
      </c>
      <c r="M228" s="257" t="e">
        <f t="shared" si="853"/>
        <v>#REF!</v>
      </c>
      <c r="N228" s="257" t="e">
        <f t="shared" si="854"/>
        <v>#REF!</v>
      </c>
      <c r="O228" s="257" t="e">
        <f t="shared" si="855"/>
        <v>#REF!</v>
      </c>
      <c r="P228" s="257" t="e">
        <f t="shared" si="856"/>
        <v>#REF!</v>
      </c>
      <c r="Q228" s="257" t="e">
        <f t="shared" si="857"/>
        <v>#REF!</v>
      </c>
      <c r="R228" s="257" t="e">
        <f t="shared" si="858"/>
        <v>#REF!</v>
      </c>
      <c r="S228" s="257" t="e">
        <f>IF(D228&gt;D227,"STOPP!","OK!")</f>
        <v>#REF!</v>
      </c>
      <c r="T228" s="257" t="e">
        <f>IF(E228&gt;E227,"STOPP!","OK!")</f>
        <v>#REF!</v>
      </c>
    </row>
    <row r="229" spans="1:20" ht="15.75">
      <c r="A229" s="465" t="e">
        <f>#REF!</f>
        <v>#REF!</v>
      </c>
      <c r="B229" s="583" t="e">
        <f>#REF!</f>
        <v>#REF!</v>
      </c>
      <c r="C229" s="584"/>
      <c r="D229" s="584"/>
      <c r="E229" s="585"/>
      <c r="F229" s="257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57"/>
    </row>
    <row r="230" spans="1:20">
      <c r="A230" s="190" t="e">
        <f>A$8</f>
        <v>#REF!</v>
      </c>
      <c r="B230" s="190"/>
      <c r="C230" s="191"/>
      <c r="D230" s="191"/>
      <c r="E230" s="191"/>
      <c r="F230" s="257" t="str">
        <f t="shared" ref="F230:F232" si="859">IF(C230&lt;0,"STOPP!","OK!")</f>
        <v>OK!</v>
      </c>
      <c r="G230" s="257" t="str">
        <f t="shared" ref="G230:G234" si="860">IF(D230&lt;0,"STOPP!","OK!")</f>
        <v>OK!</v>
      </c>
      <c r="H230" s="257" t="str">
        <f t="shared" ref="H230:H234" si="861">IF(E230&lt;0,"STOPP!","OK!")</f>
        <v>OK!</v>
      </c>
      <c r="I230" s="257" t="str">
        <f t="shared" ref="I230:I234" si="862">IF(F230&lt;0,"STOPP!","OK!")</f>
        <v>OK!</v>
      </c>
      <c r="J230" s="257" t="str">
        <f t="shared" ref="J230:J234" si="863">IF(G230&lt;0,"STOPP!","OK!")</f>
        <v>OK!</v>
      </c>
      <c r="K230" s="257" t="str">
        <f t="shared" ref="K230:K234" si="864">IF(H230&lt;0,"STOPP!","OK!")</f>
        <v>OK!</v>
      </c>
      <c r="L230" s="257" t="str">
        <f t="shared" ref="L230:L234" si="865">IF(I230&lt;0,"STOPP!","OK!")</f>
        <v>OK!</v>
      </c>
      <c r="M230" s="257" t="str">
        <f t="shared" ref="M230:M234" si="866">IF(J230&lt;0,"STOPP!","OK!")</f>
        <v>OK!</v>
      </c>
      <c r="N230" s="257" t="str">
        <f t="shared" ref="N230:N234" si="867">IF(K230&lt;0,"STOPP!","OK!")</f>
        <v>OK!</v>
      </c>
      <c r="O230" s="257" t="str">
        <f t="shared" ref="O230:O234" si="868">IF(L230&lt;0,"STOPP!","OK!")</f>
        <v>OK!</v>
      </c>
      <c r="P230" s="257" t="str">
        <f t="shared" ref="P230:P234" si="869">IF(M230&lt;0,"STOPP!","OK!")</f>
        <v>OK!</v>
      </c>
      <c r="Q230" s="257" t="str">
        <f t="shared" ref="Q230:Q234" si="870">IF(N230&lt;0,"STOPP!","OK!")</f>
        <v>OK!</v>
      </c>
      <c r="R230" s="257" t="str">
        <f t="shared" ref="R230:R234" si="871">IF(O230&lt;0,"STOPP!","OK!")</f>
        <v>OK!</v>
      </c>
      <c r="S230" s="257" t="str">
        <f t="shared" ref="S230:S232" si="872">IF(D230&lt;0,"STOPP!","OK!")</f>
        <v>OK!</v>
      </c>
      <c r="T230" s="257" t="str">
        <f t="shared" ref="T230:T232" si="873">IF(E230&lt;0,"STOPP!","OK!")</f>
        <v>OK!</v>
      </c>
    </row>
    <row r="231" spans="1:20">
      <c r="A231" s="190" t="e">
        <f>A$9</f>
        <v>#REF!</v>
      </c>
      <c r="B231" s="190"/>
      <c r="C231" s="192"/>
      <c r="D231" s="192"/>
      <c r="E231" s="192"/>
      <c r="F231" s="257" t="str">
        <f t="shared" si="859"/>
        <v>OK!</v>
      </c>
      <c r="G231" s="257" t="str">
        <f t="shared" si="860"/>
        <v>OK!</v>
      </c>
      <c r="H231" s="257" t="str">
        <f t="shared" si="861"/>
        <v>OK!</v>
      </c>
      <c r="I231" s="257" t="str">
        <f t="shared" si="862"/>
        <v>OK!</v>
      </c>
      <c r="J231" s="257" t="str">
        <f t="shared" si="863"/>
        <v>OK!</v>
      </c>
      <c r="K231" s="257" t="str">
        <f t="shared" si="864"/>
        <v>OK!</v>
      </c>
      <c r="L231" s="257" t="str">
        <f t="shared" si="865"/>
        <v>OK!</v>
      </c>
      <c r="M231" s="257" t="str">
        <f t="shared" si="866"/>
        <v>OK!</v>
      </c>
      <c r="N231" s="257" t="str">
        <f t="shared" si="867"/>
        <v>OK!</v>
      </c>
      <c r="O231" s="257" t="str">
        <f t="shared" si="868"/>
        <v>OK!</v>
      </c>
      <c r="P231" s="257" t="str">
        <f t="shared" si="869"/>
        <v>OK!</v>
      </c>
      <c r="Q231" s="257" t="str">
        <f t="shared" si="870"/>
        <v>OK!</v>
      </c>
      <c r="R231" s="257" t="str">
        <f t="shared" si="871"/>
        <v>OK!</v>
      </c>
      <c r="S231" s="257" t="str">
        <f t="shared" si="872"/>
        <v>OK!</v>
      </c>
      <c r="T231" s="257" t="str">
        <f t="shared" si="873"/>
        <v>OK!</v>
      </c>
    </row>
    <row r="232" spans="1:20">
      <c r="A232" s="357" t="e">
        <f>A$10</f>
        <v>#REF!</v>
      </c>
      <c r="B232" s="358"/>
      <c r="C232" s="355">
        <f>C233-C230-C231</f>
        <v>0</v>
      </c>
      <c r="D232" s="353">
        <f>D233-D230-D231</f>
        <v>0</v>
      </c>
      <c r="E232" s="353">
        <f>E233-E230-E231</f>
        <v>0</v>
      </c>
      <c r="F232" s="257" t="str">
        <f t="shared" si="859"/>
        <v>OK!</v>
      </c>
      <c r="G232" s="257" t="str">
        <f t="shared" si="860"/>
        <v>OK!</v>
      </c>
      <c r="H232" s="257" t="str">
        <f t="shared" si="861"/>
        <v>OK!</v>
      </c>
      <c r="I232" s="257" t="str">
        <f t="shared" si="862"/>
        <v>OK!</v>
      </c>
      <c r="J232" s="257" t="str">
        <f t="shared" si="863"/>
        <v>OK!</v>
      </c>
      <c r="K232" s="257" t="str">
        <f t="shared" si="864"/>
        <v>OK!</v>
      </c>
      <c r="L232" s="257" t="str">
        <f t="shared" si="865"/>
        <v>OK!</v>
      </c>
      <c r="M232" s="257" t="str">
        <f t="shared" si="866"/>
        <v>OK!</v>
      </c>
      <c r="N232" s="257" t="str">
        <f t="shared" si="867"/>
        <v>OK!</v>
      </c>
      <c r="O232" s="257" t="str">
        <f t="shared" si="868"/>
        <v>OK!</v>
      </c>
      <c r="P232" s="257" t="str">
        <f t="shared" si="869"/>
        <v>OK!</v>
      </c>
      <c r="Q232" s="257" t="str">
        <f t="shared" si="870"/>
        <v>OK!</v>
      </c>
      <c r="R232" s="257" t="str">
        <f t="shared" si="871"/>
        <v>OK!</v>
      </c>
      <c r="S232" s="257" t="str">
        <f t="shared" si="872"/>
        <v>OK!</v>
      </c>
      <c r="T232" s="257" t="str">
        <f t="shared" si="873"/>
        <v>OK!</v>
      </c>
    </row>
    <row r="233" spans="1:20">
      <c r="A233" s="347" t="e">
        <f>A$11</f>
        <v>#REF!</v>
      </c>
      <c r="B233" s="348"/>
      <c r="C233" s="356"/>
      <c r="D233" s="356"/>
      <c r="E233" s="356"/>
      <c r="F233" s="257" t="str">
        <f>IF(C233&lt;0,"STOPP!","OK!")</f>
        <v>OK!</v>
      </c>
      <c r="G233" s="257" t="str">
        <f t="shared" si="860"/>
        <v>OK!</v>
      </c>
      <c r="H233" s="257" t="str">
        <f t="shared" si="861"/>
        <v>OK!</v>
      </c>
      <c r="I233" s="257" t="str">
        <f t="shared" si="862"/>
        <v>OK!</v>
      </c>
      <c r="J233" s="257" t="str">
        <f t="shared" si="863"/>
        <v>OK!</v>
      </c>
      <c r="K233" s="257" t="str">
        <f t="shared" si="864"/>
        <v>OK!</v>
      </c>
      <c r="L233" s="257" t="str">
        <f t="shared" si="865"/>
        <v>OK!</v>
      </c>
      <c r="M233" s="257" t="str">
        <f t="shared" si="866"/>
        <v>OK!</v>
      </c>
      <c r="N233" s="257" t="str">
        <f t="shared" si="867"/>
        <v>OK!</v>
      </c>
      <c r="O233" s="257" t="str">
        <f t="shared" si="868"/>
        <v>OK!</v>
      </c>
      <c r="P233" s="257" t="str">
        <f t="shared" si="869"/>
        <v>OK!</v>
      </c>
      <c r="Q233" s="257" t="str">
        <f t="shared" si="870"/>
        <v>OK!</v>
      </c>
      <c r="R233" s="257" t="str">
        <f t="shared" si="871"/>
        <v>OK!</v>
      </c>
      <c r="S233" s="257" t="str">
        <f>IF(D233&lt;0,"STOPP!","OK!")</f>
        <v>OK!</v>
      </c>
      <c r="T233" s="257" t="str">
        <f>IF(E233&lt;0,"STOPP!","OK!")</f>
        <v>OK!</v>
      </c>
    </row>
    <row r="234" spans="1:20">
      <c r="A234" s="359" t="e">
        <f>A$12</f>
        <v>#REF!</v>
      </c>
      <c r="B234" s="355"/>
      <c r="C234" s="355" t="e">
        <f>#REF!</f>
        <v>#REF!</v>
      </c>
      <c r="D234" s="355" t="e">
        <f>#REF!</f>
        <v>#REF!</v>
      </c>
      <c r="E234" s="355" t="e">
        <f>#REF!</f>
        <v>#REF!</v>
      </c>
      <c r="F234" s="257" t="e">
        <f>IF(C234&gt;C233,"STOPP!","OK!")</f>
        <v>#REF!</v>
      </c>
      <c r="G234" s="257" t="e">
        <f t="shared" si="860"/>
        <v>#REF!</v>
      </c>
      <c r="H234" s="257" t="e">
        <f t="shared" si="861"/>
        <v>#REF!</v>
      </c>
      <c r="I234" s="257" t="e">
        <f t="shared" si="862"/>
        <v>#REF!</v>
      </c>
      <c r="J234" s="257" t="e">
        <f t="shared" si="863"/>
        <v>#REF!</v>
      </c>
      <c r="K234" s="257" t="e">
        <f t="shared" si="864"/>
        <v>#REF!</v>
      </c>
      <c r="L234" s="257" t="e">
        <f t="shared" si="865"/>
        <v>#REF!</v>
      </c>
      <c r="M234" s="257" t="e">
        <f t="shared" si="866"/>
        <v>#REF!</v>
      </c>
      <c r="N234" s="257" t="e">
        <f t="shared" si="867"/>
        <v>#REF!</v>
      </c>
      <c r="O234" s="257" t="e">
        <f t="shared" si="868"/>
        <v>#REF!</v>
      </c>
      <c r="P234" s="257" t="e">
        <f t="shared" si="869"/>
        <v>#REF!</v>
      </c>
      <c r="Q234" s="257" t="e">
        <f t="shared" si="870"/>
        <v>#REF!</v>
      </c>
      <c r="R234" s="257" t="e">
        <f t="shared" si="871"/>
        <v>#REF!</v>
      </c>
      <c r="S234" s="257" t="e">
        <f>IF(D234&gt;D233,"STOPP!","OK!")</f>
        <v>#REF!</v>
      </c>
      <c r="T234" s="257" t="e">
        <f>IF(E234&gt;E233,"STOPP!","OK!")</f>
        <v>#REF!</v>
      </c>
    </row>
    <row r="235" spans="1:20" ht="15.75" hidden="1">
      <c r="A235" s="465" t="e">
        <f>#REF!</f>
        <v>#REF!</v>
      </c>
      <c r="B235" s="583" t="e">
        <f>#REF!</f>
        <v>#REF!</v>
      </c>
      <c r="C235" s="584"/>
      <c r="D235" s="584"/>
      <c r="E235" s="585"/>
      <c r="F235" s="257"/>
      <c r="G235" s="257"/>
      <c r="H235" s="257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  <c r="S235" s="257"/>
      <c r="T235" s="257"/>
    </row>
    <row r="236" spans="1:20" hidden="1">
      <c r="A236" s="190" t="e">
        <f>A$8</f>
        <v>#REF!</v>
      </c>
      <c r="B236" s="190"/>
      <c r="C236" s="191"/>
      <c r="D236" s="191"/>
      <c r="E236" s="191"/>
      <c r="F236" s="257" t="str">
        <f t="shared" ref="F236:F238" si="874">IF(C236&lt;0,"STOPP!","OK!")</f>
        <v>OK!</v>
      </c>
      <c r="G236" s="257" t="str">
        <f t="shared" ref="G236:G240" si="875">IF(D236&lt;0,"STOPP!","OK!")</f>
        <v>OK!</v>
      </c>
      <c r="H236" s="257" t="str">
        <f t="shared" ref="H236:H240" si="876">IF(E236&lt;0,"STOPP!","OK!")</f>
        <v>OK!</v>
      </c>
      <c r="I236" s="257" t="str">
        <f t="shared" ref="I236:I240" si="877">IF(F236&lt;0,"STOPP!","OK!")</f>
        <v>OK!</v>
      </c>
      <c r="J236" s="257" t="str">
        <f t="shared" ref="J236:J240" si="878">IF(G236&lt;0,"STOPP!","OK!")</f>
        <v>OK!</v>
      </c>
      <c r="K236" s="257" t="str">
        <f t="shared" ref="K236:K240" si="879">IF(H236&lt;0,"STOPP!","OK!")</f>
        <v>OK!</v>
      </c>
      <c r="L236" s="257" t="str">
        <f t="shared" ref="L236:L240" si="880">IF(I236&lt;0,"STOPP!","OK!")</f>
        <v>OK!</v>
      </c>
      <c r="M236" s="257" t="str">
        <f t="shared" ref="M236:M240" si="881">IF(J236&lt;0,"STOPP!","OK!")</f>
        <v>OK!</v>
      </c>
      <c r="N236" s="257" t="str">
        <f t="shared" ref="N236:N240" si="882">IF(K236&lt;0,"STOPP!","OK!")</f>
        <v>OK!</v>
      </c>
      <c r="O236" s="257" t="str">
        <f t="shared" ref="O236:O240" si="883">IF(L236&lt;0,"STOPP!","OK!")</f>
        <v>OK!</v>
      </c>
      <c r="P236" s="257" t="str">
        <f t="shared" ref="P236:P240" si="884">IF(M236&lt;0,"STOPP!","OK!")</f>
        <v>OK!</v>
      </c>
      <c r="Q236" s="257" t="str">
        <f t="shared" ref="Q236:Q240" si="885">IF(N236&lt;0,"STOPP!","OK!")</f>
        <v>OK!</v>
      </c>
      <c r="R236" s="257" t="str">
        <f t="shared" ref="R236:R240" si="886">IF(O236&lt;0,"STOPP!","OK!")</f>
        <v>OK!</v>
      </c>
      <c r="S236" s="257" t="str">
        <f t="shared" ref="S236:S238" si="887">IF(D236&lt;0,"STOPP!","OK!")</f>
        <v>OK!</v>
      </c>
      <c r="T236" s="257" t="str">
        <f t="shared" ref="T236:T238" si="888">IF(E236&lt;0,"STOPP!","OK!")</f>
        <v>OK!</v>
      </c>
    </row>
    <row r="237" spans="1:20" hidden="1">
      <c r="A237" s="190" t="e">
        <f>A$9</f>
        <v>#REF!</v>
      </c>
      <c r="B237" s="190"/>
      <c r="C237" s="192"/>
      <c r="D237" s="192"/>
      <c r="E237" s="192"/>
      <c r="F237" s="257" t="str">
        <f t="shared" si="874"/>
        <v>OK!</v>
      </c>
      <c r="G237" s="257" t="str">
        <f t="shared" si="875"/>
        <v>OK!</v>
      </c>
      <c r="H237" s="257" t="str">
        <f t="shared" si="876"/>
        <v>OK!</v>
      </c>
      <c r="I237" s="257" t="str">
        <f t="shared" si="877"/>
        <v>OK!</v>
      </c>
      <c r="J237" s="257" t="str">
        <f t="shared" si="878"/>
        <v>OK!</v>
      </c>
      <c r="K237" s="257" t="str">
        <f t="shared" si="879"/>
        <v>OK!</v>
      </c>
      <c r="L237" s="257" t="str">
        <f t="shared" si="880"/>
        <v>OK!</v>
      </c>
      <c r="M237" s="257" t="str">
        <f t="shared" si="881"/>
        <v>OK!</v>
      </c>
      <c r="N237" s="257" t="str">
        <f t="shared" si="882"/>
        <v>OK!</v>
      </c>
      <c r="O237" s="257" t="str">
        <f t="shared" si="883"/>
        <v>OK!</v>
      </c>
      <c r="P237" s="257" t="str">
        <f t="shared" si="884"/>
        <v>OK!</v>
      </c>
      <c r="Q237" s="257" t="str">
        <f t="shared" si="885"/>
        <v>OK!</v>
      </c>
      <c r="R237" s="257" t="str">
        <f t="shared" si="886"/>
        <v>OK!</v>
      </c>
      <c r="S237" s="257" t="str">
        <f t="shared" si="887"/>
        <v>OK!</v>
      </c>
      <c r="T237" s="257" t="str">
        <f t="shared" si="888"/>
        <v>OK!</v>
      </c>
    </row>
    <row r="238" spans="1:20" hidden="1">
      <c r="A238" s="357" t="e">
        <f>A$10</f>
        <v>#REF!</v>
      </c>
      <c r="B238" s="358"/>
      <c r="C238" s="355">
        <f>C239-C236-C237</f>
        <v>0</v>
      </c>
      <c r="D238" s="353">
        <f>D239-D236-D237</f>
        <v>0</v>
      </c>
      <c r="E238" s="353">
        <f>E239-E236-E237</f>
        <v>0</v>
      </c>
      <c r="F238" s="257" t="str">
        <f t="shared" si="874"/>
        <v>OK!</v>
      </c>
      <c r="G238" s="257" t="str">
        <f t="shared" si="875"/>
        <v>OK!</v>
      </c>
      <c r="H238" s="257" t="str">
        <f t="shared" si="876"/>
        <v>OK!</v>
      </c>
      <c r="I238" s="257" t="str">
        <f t="shared" si="877"/>
        <v>OK!</v>
      </c>
      <c r="J238" s="257" t="str">
        <f t="shared" si="878"/>
        <v>OK!</v>
      </c>
      <c r="K238" s="257" t="str">
        <f t="shared" si="879"/>
        <v>OK!</v>
      </c>
      <c r="L238" s="257" t="str">
        <f t="shared" si="880"/>
        <v>OK!</v>
      </c>
      <c r="M238" s="257" t="str">
        <f t="shared" si="881"/>
        <v>OK!</v>
      </c>
      <c r="N238" s="257" t="str">
        <f t="shared" si="882"/>
        <v>OK!</v>
      </c>
      <c r="O238" s="257" t="str">
        <f t="shared" si="883"/>
        <v>OK!</v>
      </c>
      <c r="P238" s="257" t="str">
        <f t="shared" si="884"/>
        <v>OK!</v>
      </c>
      <c r="Q238" s="257" t="str">
        <f t="shared" si="885"/>
        <v>OK!</v>
      </c>
      <c r="R238" s="257" t="str">
        <f t="shared" si="886"/>
        <v>OK!</v>
      </c>
      <c r="S238" s="257" t="str">
        <f t="shared" si="887"/>
        <v>OK!</v>
      </c>
      <c r="T238" s="257" t="str">
        <f t="shared" si="888"/>
        <v>OK!</v>
      </c>
    </row>
    <row r="239" spans="1:20" hidden="1">
      <c r="A239" s="347" t="e">
        <f>A$11</f>
        <v>#REF!</v>
      </c>
      <c r="B239" s="348"/>
      <c r="C239" s="356"/>
      <c r="D239" s="354"/>
      <c r="E239" s="354"/>
      <c r="F239" s="257" t="str">
        <f>IF(C239&lt;0,"STOPP!","OK!")</f>
        <v>OK!</v>
      </c>
      <c r="G239" s="257" t="str">
        <f t="shared" si="875"/>
        <v>OK!</v>
      </c>
      <c r="H239" s="257" t="str">
        <f t="shared" si="876"/>
        <v>OK!</v>
      </c>
      <c r="I239" s="257" t="str">
        <f t="shared" si="877"/>
        <v>OK!</v>
      </c>
      <c r="J239" s="257" t="str">
        <f t="shared" si="878"/>
        <v>OK!</v>
      </c>
      <c r="K239" s="257" t="str">
        <f t="shared" si="879"/>
        <v>OK!</v>
      </c>
      <c r="L239" s="257" t="str">
        <f t="shared" si="880"/>
        <v>OK!</v>
      </c>
      <c r="M239" s="257" t="str">
        <f t="shared" si="881"/>
        <v>OK!</v>
      </c>
      <c r="N239" s="257" t="str">
        <f t="shared" si="882"/>
        <v>OK!</v>
      </c>
      <c r="O239" s="257" t="str">
        <f t="shared" si="883"/>
        <v>OK!</v>
      </c>
      <c r="P239" s="257" t="str">
        <f t="shared" si="884"/>
        <v>OK!</v>
      </c>
      <c r="Q239" s="257" t="str">
        <f t="shared" si="885"/>
        <v>OK!</v>
      </c>
      <c r="R239" s="257" t="str">
        <f t="shared" si="886"/>
        <v>OK!</v>
      </c>
      <c r="S239" s="257" t="str">
        <f>IF(D239&lt;0,"STOPP!","OK!")</f>
        <v>OK!</v>
      </c>
      <c r="T239" s="257" t="str">
        <f>IF(E239&lt;0,"STOPP!","OK!")</f>
        <v>OK!</v>
      </c>
    </row>
    <row r="240" spans="1:20" hidden="1">
      <c r="A240" s="359" t="e">
        <f>A$12</f>
        <v>#REF!</v>
      </c>
      <c r="B240" s="355"/>
      <c r="C240" s="355" t="e">
        <f>#REF!</f>
        <v>#REF!</v>
      </c>
      <c r="D240" s="355" t="e">
        <f>#REF!</f>
        <v>#REF!</v>
      </c>
      <c r="E240" s="355" t="e">
        <f>#REF!</f>
        <v>#REF!</v>
      </c>
      <c r="F240" s="257" t="e">
        <f>IF(C240&gt;C239,"STOPP!","OK!")</f>
        <v>#REF!</v>
      </c>
      <c r="G240" s="257" t="e">
        <f t="shared" si="875"/>
        <v>#REF!</v>
      </c>
      <c r="H240" s="257" t="e">
        <f t="shared" si="876"/>
        <v>#REF!</v>
      </c>
      <c r="I240" s="257" t="e">
        <f t="shared" si="877"/>
        <v>#REF!</v>
      </c>
      <c r="J240" s="257" t="e">
        <f t="shared" si="878"/>
        <v>#REF!</v>
      </c>
      <c r="K240" s="257" t="e">
        <f t="shared" si="879"/>
        <v>#REF!</v>
      </c>
      <c r="L240" s="257" t="e">
        <f t="shared" si="880"/>
        <v>#REF!</v>
      </c>
      <c r="M240" s="257" t="e">
        <f t="shared" si="881"/>
        <v>#REF!</v>
      </c>
      <c r="N240" s="257" t="e">
        <f t="shared" si="882"/>
        <v>#REF!</v>
      </c>
      <c r="O240" s="257" t="e">
        <f t="shared" si="883"/>
        <v>#REF!</v>
      </c>
      <c r="P240" s="257" t="e">
        <f t="shared" si="884"/>
        <v>#REF!</v>
      </c>
      <c r="Q240" s="257" t="e">
        <f t="shared" si="885"/>
        <v>#REF!</v>
      </c>
      <c r="R240" s="257" t="e">
        <f t="shared" si="886"/>
        <v>#REF!</v>
      </c>
      <c r="S240" s="257" t="e">
        <f>IF(D240&gt;D239,"STOPP!","OK!")</f>
        <v>#REF!</v>
      </c>
      <c r="T240" s="257" t="e">
        <f>IF(E240&gt;E239,"STOPP!","OK!")</f>
        <v>#REF!</v>
      </c>
    </row>
    <row r="241" spans="1:20" ht="24" customHeight="1">
      <c r="A241" s="454" t="e">
        <f>'(B2) Struktura Organizative'!A40</f>
        <v>#REF!</v>
      </c>
      <c r="B241" s="586" t="e">
        <f>'(B2) Struktura Organizative'!B40</f>
        <v>#REF!</v>
      </c>
      <c r="C241" s="587"/>
      <c r="D241" s="587"/>
      <c r="E241" s="588"/>
      <c r="G241" s="216">
        <f>C245</f>
        <v>0</v>
      </c>
      <c r="H241" s="216">
        <f t="shared" ref="H241" si="889">D245</f>
        <v>0</v>
      </c>
      <c r="I241" s="216">
        <f t="shared" ref="I241" si="890">E245</f>
        <v>0</v>
      </c>
      <c r="J241" s="216">
        <f>C242</f>
        <v>0</v>
      </c>
      <c r="K241" s="216">
        <f t="shared" ref="K241" si="891">D242</f>
        <v>0</v>
      </c>
      <c r="L241" s="216">
        <f t="shared" ref="L241" si="892">E242</f>
        <v>0</v>
      </c>
      <c r="M241" s="216">
        <f>C243</f>
        <v>0</v>
      </c>
      <c r="N241" s="216">
        <f t="shared" ref="N241" si="893">D243</f>
        <v>0</v>
      </c>
      <c r="O241" s="216">
        <f t="shared" ref="O241" si="894">E243</f>
        <v>0</v>
      </c>
      <c r="P241" s="216">
        <f>C244</f>
        <v>0</v>
      </c>
      <c r="Q241" s="216">
        <f t="shared" ref="Q241" si="895">D244</f>
        <v>0</v>
      </c>
      <c r="R241" s="216">
        <f t="shared" ref="R241" si="896">E244</f>
        <v>0</v>
      </c>
    </row>
    <row r="242" spans="1:20">
      <c r="A242" s="190" t="e">
        <f>A$8</f>
        <v>#REF!</v>
      </c>
      <c r="B242" s="190"/>
      <c r="C242" s="355">
        <f>C248+C254</f>
        <v>0</v>
      </c>
      <c r="D242" s="355">
        <f t="shared" ref="D242:E242" si="897">D248+D254</f>
        <v>0</v>
      </c>
      <c r="E242" s="355">
        <f t="shared" si="897"/>
        <v>0</v>
      </c>
      <c r="F242" s="257" t="str">
        <f t="shared" ref="F242:F244" si="898">IF(C242&lt;0,"STOPP!","OK!")</f>
        <v>OK!</v>
      </c>
      <c r="G242" s="257" t="str">
        <f t="shared" ref="G242:G244" si="899">IF(D242&lt;0,"STOPP!","OK!")</f>
        <v>OK!</v>
      </c>
      <c r="H242" s="257" t="str">
        <f t="shared" ref="H242:H244" si="900">IF(E242&lt;0,"STOPP!","OK!")</f>
        <v>OK!</v>
      </c>
      <c r="I242" s="257" t="str">
        <f t="shared" ref="I242:I244" si="901">IF(F242&lt;0,"STOPP!","OK!")</f>
        <v>OK!</v>
      </c>
      <c r="J242" s="257" t="str">
        <f t="shared" ref="J242:J244" si="902">IF(G242&lt;0,"STOPP!","OK!")</f>
        <v>OK!</v>
      </c>
      <c r="K242" s="257" t="str">
        <f t="shared" ref="K242:K244" si="903">IF(H242&lt;0,"STOPP!","OK!")</f>
        <v>OK!</v>
      </c>
      <c r="L242" s="257" t="str">
        <f t="shared" ref="L242:L244" si="904">IF(I242&lt;0,"STOPP!","OK!")</f>
        <v>OK!</v>
      </c>
      <c r="M242" s="257" t="str">
        <f t="shared" ref="M242:M244" si="905">IF(J242&lt;0,"STOPP!","OK!")</f>
        <v>OK!</v>
      </c>
      <c r="N242" s="257" t="str">
        <f t="shared" ref="N242:N244" si="906">IF(K242&lt;0,"STOPP!","OK!")</f>
        <v>OK!</v>
      </c>
      <c r="O242" s="257" t="str">
        <f t="shared" ref="O242:O244" si="907">IF(L242&lt;0,"STOPP!","OK!")</f>
        <v>OK!</v>
      </c>
      <c r="P242" s="257" t="str">
        <f t="shared" ref="P242:P244" si="908">IF(M242&lt;0,"STOPP!","OK!")</f>
        <v>OK!</v>
      </c>
      <c r="Q242" s="257" t="str">
        <f t="shared" ref="Q242:Q244" si="909">IF(N242&lt;0,"STOPP!","OK!")</f>
        <v>OK!</v>
      </c>
      <c r="R242" s="257" t="str">
        <f t="shared" ref="R242:R244" si="910">IF(O242&lt;0,"STOPP!","OK!")</f>
        <v>OK!</v>
      </c>
      <c r="S242" s="257" t="str">
        <f t="shared" ref="S242:S244" si="911">IF(D242&lt;0,"STOPP!","OK!")</f>
        <v>OK!</v>
      </c>
      <c r="T242" s="257" t="str">
        <f t="shared" ref="T242:T244" si="912">IF(E242&lt;0,"STOPP!","OK!")</f>
        <v>OK!</v>
      </c>
    </row>
    <row r="243" spans="1:20">
      <c r="A243" s="190" t="e">
        <f>A$9</f>
        <v>#REF!</v>
      </c>
      <c r="B243" s="190"/>
      <c r="C243" s="355">
        <f>C249+C255</f>
        <v>0</v>
      </c>
      <c r="D243" s="355">
        <f t="shared" ref="D243:E243" si="913">D249+D255</f>
        <v>0</v>
      </c>
      <c r="E243" s="355">
        <f t="shared" si="913"/>
        <v>0</v>
      </c>
      <c r="F243" s="257" t="str">
        <f t="shared" si="898"/>
        <v>OK!</v>
      </c>
      <c r="G243" s="257" t="str">
        <f t="shared" si="899"/>
        <v>OK!</v>
      </c>
      <c r="H243" s="257" t="str">
        <f t="shared" si="900"/>
        <v>OK!</v>
      </c>
      <c r="I243" s="257" t="str">
        <f t="shared" si="901"/>
        <v>OK!</v>
      </c>
      <c r="J243" s="257" t="str">
        <f t="shared" si="902"/>
        <v>OK!</v>
      </c>
      <c r="K243" s="257" t="str">
        <f t="shared" si="903"/>
        <v>OK!</v>
      </c>
      <c r="L243" s="257" t="str">
        <f t="shared" si="904"/>
        <v>OK!</v>
      </c>
      <c r="M243" s="257" t="str">
        <f t="shared" si="905"/>
        <v>OK!</v>
      </c>
      <c r="N243" s="257" t="str">
        <f t="shared" si="906"/>
        <v>OK!</v>
      </c>
      <c r="O243" s="257" t="str">
        <f t="shared" si="907"/>
        <v>OK!</v>
      </c>
      <c r="P243" s="257" t="str">
        <f t="shared" si="908"/>
        <v>OK!</v>
      </c>
      <c r="Q243" s="257" t="str">
        <f t="shared" si="909"/>
        <v>OK!</v>
      </c>
      <c r="R243" s="257" t="str">
        <f t="shared" si="910"/>
        <v>OK!</v>
      </c>
      <c r="S243" s="257" t="str">
        <f t="shared" si="911"/>
        <v>OK!</v>
      </c>
      <c r="T243" s="257" t="str">
        <f t="shared" si="912"/>
        <v>OK!</v>
      </c>
    </row>
    <row r="244" spans="1:20">
      <c r="A244" s="357" t="e">
        <f>A$10</f>
        <v>#REF!</v>
      </c>
      <c r="B244" s="358"/>
      <c r="C244" s="355">
        <f>C245-C242-C243</f>
        <v>0</v>
      </c>
      <c r="D244" s="353">
        <f>D245-D242-D243</f>
        <v>0</v>
      </c>
      <c r="E244" s="353">
        <f>E245-E242-E243</f>
        <v>0</v>
      </c>
      <c r="F244" s="257" t="str">
        <f t="shared" si="898"/>
        <v>OK!</v>
      </c>
      <c r="G244" s="257" t="str">
        <f t="shared" si="899"/>
        <v>OK!</v>
      </c>
      <c r="H244" s="257" t="str">
        <f t="shared" si="900"/>
        <v>OK!</v>
      </c>
      <c r="I244" s="257" t="str">
        <f t="shared" si="901"/>
        <v>OK!</v>
      </c>
      <c r="J244" s="257" t="str">
        <f t="shared" si="902"/>
        <v>OK!</v>
      </c>
      <c r="K244" s="257" t="str">
        <f t="shared" si="903"/>
        <v>OK!</v>
      </c>
      <c r="L244" s="257" t="str">
        <f t="shared" si="904"/>
        <v>OK!</v>
      </c>
      <c r="M244" s="257" t="str">
        <f t="shared" si="905"/>
        <v>OK!</v>
      </c>
      <c r="N244" s="257" t="str">
        <f t="shared" si="906"/>
        <v>OK!</v>
      </c>
      <c r="O244" s="257" t="str">
        <f t="shared" si="907"/>
        <v>OK!</v>
      </c>
      <c r="P244" s="257" t="str">
        <f t="shared" si="908"/>
        <v>OK!</v>
      </c>
      <c r="Q244" s="257" t="str">
        <f t="shared" si="909"/>
        <v>OK!</v>
      </c>
      <c r="R244" s="257" t="str">
        <f t="shared" si="910"/>
        <v>OK!</v>
      </c>
      <c r="S244" s="257" t="str">
        <f t="shared" si="911"/>
        <v>OK!</v>
      </c>
      <c r="T244" s="257" t="str">
        <f t="shared" si="912"/>
        <v>OK!</v>
      </c>
    </row>
    <row r="245" spans="1:20">
      <c r="A245" s="347" t="e">
        <f>A$11</f>
        <v>#REF!</v>
      </c>
      <c r="B245" s="348"/>
      <c r="C245" s="355">
        <f>C251+C257</f>
        <v>0</v>
      </c>
      <c r="D245" s="355">
        <f t="shared" ref="D245:E245" si="914">D251+D257</f>
        <v>0</v>
      </c>
      <c r="E245" s="355">
        <f t="shared" si="914"/>
        <v>0</v>
      </c>
      <c r="F245" s="257" t="str">
        <f>IF(C245&lt;0,"STOPP!","OK!")</f>
        <v>OK!</v>
      </c>
      <c r="G245" s="257" t="str">
        <f t="shared" ref="G245:G246" si="915">IF(D245&lt;0,"STOPP!","OK!")</f>
        <v>OK!</v>
      </c>
      <c r="H245" s="257" t="str">
        <f t="shared" ref="H245:H246" si="916">IF(E245&lt;0,"STOPP!","OK!")</f>
        <v>OK!</v>
      </c>
      <c r="I245" s="257" t="str">
        <f t="shared" ref="I245:I246" si="917">IF(F245&lt;0,"STOPP!","OK!")</f>
        <v>OK!</v>
      </c>
      <c r="J245" s="257" t="str">
        <f t="shared" ref="J245:J246" si="918">IF(G245&lt;0,"STOPP!","OK!")</f>
        <v>OK!</v>
      </c>
      <c r="K245" s="257" t="str">
        <f t="shared" ref="K245:K246" si="919">IF(H245&lt;0,"STOPP!","OK!")</f>
        <v>OK!</v>
      </c>
      <c r="L245" s="257" t="str">
        <f t="shared" ref="L245:L246" si="920">IF(I245&lt;0,"STOPP!","OK!")</f>
        <v>OK!</v>
      </c>
      <c r="M245" s="257" t="str">
        <f t="shared" ref="M245:M246" si="921">IF(J245&lt;0,"STOPP!","OK!")</f>
        <v>OK!</v>
      </c>
      <c r="N245" s="257" t="str">
        <f t="shared" ref="N245:N246" si="922">IF(K245&lt;0,"STOPP!","OK!")</f>
        <v>OK!</v>
      </c>
      <c r="O245" s="257" t="str">
        <f t="shared" ref="O245:O246" si="923">IF(L245&lt;0,"STOPP!","OK!")</f>
        <v>OK!</v>
      </c>
      <c r="P245" s="257" t="str">
        <f t="shared" ref="P245:P246" si="924">IF(M245&lt;0,"STOPP!","OK!")</f>
        <v>OK!</v>
      </c>
      <c r="Q245" s="257" t="str">
        <f t="shared" ref="Q245:Q246" si="925">IF(N245&lt;0,"STOPP!","OK!")</f>
        <v>OK!</v>
      </c>
      <c r="R245" s="257" t="str">
        <f t="shared" ref="R245:R246" si="926">IF(O245&lt;0,"STOPP!","OK!")</f>
        <v>OK!</v>
      </c>
      <c r="S245" s="257" t="str">
        <f>IF(D245&lt;0,"STOPP!","OK!")</f>
        <v>OK!</v>
      </c>
      <c r="T245" s="257" t="str">
        <f>IF(E245&lt;0,"STOPP!","OK!")</f>
        <v>OK!</v>
      </c>
    </row>
    <row r="246" spans="1:20">
      <c r="A246" s="359" t="e">
        <f>A$12</f>
        <v>#REF!</v>
      </c>
      <c r="B246" s="355"/>
      <c r="C246" s="355" t="e">
        <f>#REF!</f>
        <v>#REF!</v>
      </c>
      <c r="D246" s="353" t="e">
        <f>#REF!</f>
        <v>#REF!</v>
      </c>
      <c r="E246" s="353" t="e">
        <f>#REF!</f>
        <v>#REF!</v>
      </c>
      <c r="F246" s="257" t="e">
        <f>IF(C246&gt;C245,"STOPP!","OK!")</f>
        <v>#REF!</v>
      </c>
      <c r="G246" s="257" t="e">
        <f t="shared" si="915"/>
        <v>#REF!</v>
      </c>
      <c r="H246" s="257" t="e">
        <f t="shared" si="916"/>
        <v>#REF!</v>
      </c>
      <c r="I246" s="257" t="e">
        <f t="shared" si="917"/>
        <v>#REF!</v>
      </c>
      <c r="J246" s="257" t="e">
        <f t="shared" si="918"/>
        <v>#REF!</v>
      </c>
      <c r="K246" s="257" t="e">
        <f t="shared" si="919"/>
        <v>#REF!</v>
      </c>
      <c r="L246" s="257" t="e">
        <f t="shared" si="920"/>
        <v>#REF!</v>
      </c>
      <c r="M246" s="257" t="e">
        <f t="shared" si="921"/>
        <v>#REF!</v>
      </c>
      <c r="N246" s="257" t="e">
        <f t="shared" si="922"/>
        <v>#REF!</v>
      </c>
      <c r="O246" s="257" t="e">
        <f t="shared" si="923"/>
        <v>#REF!</v>
      </c>
      <c r="P246" s="257" t="e">
        <f t="shared" si="924"/>
        <v>#REF!</v>
      </c>
      <c r="Q246" s="257" t="e">
        <f t="shared" si="925"/>
        <v>#REF!</v>
      </c>
      <c r="R246" s="257" t="e">
        <f t="shared" si="926"/>
        <v>#REF!</v>
      </c>
      <c r="S246" s="257" t="e">
        <f>IF(D246&gt;D245,"STOPP!","OK!")</f>
        <v>#REF!</v>
      </c>
      <c r="T246" s="257" t="e">
        <f>IF(E246&gt;E245,"STOPP!","OK!")</f>
        <v>#REF!</v>
      </c>
    </row>
    <row r="247" spans="1:20" ht="15.75">
      <c r="A247" s="465" t="e">
        <f>#REF!</f>
        <v>#REF!</v>
      </c>
      <c r="B247" s="583" t="e">
        <f>#REF!</f>
        <v>#REF!</v>
      </c>
      <c r="C247" s="584"/>
      <c r="D247" s="584"/>
      <c r="E247" s="585"/>
      <c r="F247" s="257"/>
      <c r="G247" s="257"/>
      <c r="H247" s="257"/>
      <c r="I247" s="257"/>
      <c r="J247" s="257"/>
      <c r="K247" s="257"/>
      <c r="L247" s="257"/>
      <c r="M247" s="257"/>
      <c r="N247" s="257"/>
      <c r="O247" s="257"/>
      <c r="P247" s="257"/>
      <c r="Q247" s="257"/>
      <c r="R247" s="257"/>
      <c r="S247" s="257"/>
      <c r="T247" s="257"/>
    </row>
    <row r="248" spans="1:20">
      <c r="A248" s="190" t="e">
        <f>A$8</f>
        <v>#REF!</v>
      </c>
      <c r="B248" s="190"/>
      <c r="C248" s="191"/>
      <c r="D248" s="191"/>
      <c r="E248" s="191"/>
      <c r="F248" s="257" t="str">
        <f t="shared" ref="F248:F250" si="927">IF(C248&lt;0,"STOPP!","OK!")</f>
        <v>OK!</v>
      </c>
      <c r="G248" s="257" t="str">
        <f t="shared" ref="G248:G252" si="928">IF(D248&lt;0,"STOPP!","OK!")</f>
        <v>OK!</v>
      </c>
      <c r="H248" s="257" t="str">
        <f t="shared" ref="H248:H252" si="929">IF(E248&lt;0,"STOPP!","OK!")</f>
        <v>OK!</v>
      </c>
      <c r="I248" s="257" t="str">
        <f t="shared" ref="I248:I252" si="930">IF(F248&lt;0,"STOPP!","OK!")</f>
        <v>OK!</v>
      </c>
      <c r="J248" s="257" t="str">
        <f t="shared" ref="J248:J252" si="931">IF(G248&lt;0,"STOPP!","OK!")</f>
        <v>OK!</v>
      </c>
      <c r="K248" s="257" t="str">
        <f t="shared" ref="K248:K252" si="932">IF(H248&lt;0,"STOPP!","OK!")</f>
        <v>OK!</v>
      </c>
      <c r="L248" s="257" t="str">
        <f t="shared" ref="L248:L252" si="933">IF(I248&lt;0,"STOPP!","OK!")</f>
        <v>OK!</v>
      </c>
      <c r="M248" s="257" t="str">
        <f t="shared" ref="M248:M252" si="934">IF(J248&lt;0,"STOPP!","OK!")</f>
        <v>OK!</v>
      </c>
      <c r="N248" s="257" t="str">
        <f t="shared" ref="N248:N252" si="935">IF(K248&lt;0,"STOPP!","OK!")</f>
        <v>OK!</v>
      </c>
      <c r="O248" s="257" t="str">
        <f t="shared" ref="O248:O252" si="936">IF(L248&lt;0,"STOPP!","OK!")</f>
        <v>OK!</v>
      </c>
      <c r="P248" s="257" t="str">
        <f t="shared" ref="P248:P252" si="937">IF(M248&lt;0,"STOPP!","OK!")</f>
        <v>OK!</v>
      </c>
      <c r="Q248" s="257" t="str">
        <f t="shared" ref="Q248:Q252" si="938">IF(N248&lt;0,"STOPP!","OK!")</f>
        <v>OK!</v>
      </c>
      <c r="R248" s="257" t="str">
        <f t="shared" ref="R248:R252" si="939">IF(O248&lt;0,"STOPP!","OK!")</f>
        <v>OK!</v>
      </c>
      <c r="S248" s="257" t="str">
        <f t="shared" ref="S248:S250" si="940">IF(D248&lt;0,"STOPP!","OK!")</f>
        <v>OK!</v>
      </c>
      <c r="T248" s="257" t="str">
        <f t="shared" ref="T248:T250" si="941">IF(E248&lt;0,"STOPP!","OK!")</f>
        <v>OK!</v>
      </c>
    </row>
    <row r="249" spans="1:20">
      <c r="A249" s="190" t="e">
        <f>A$9</f>
        <v>#REF!</v>
      </c>
      <c r="B249" s="190"/>
      <c r="C249" s="192"/>
      <c r="D249" s="192"/>
      <c r="E249" s="192"/>
      <c r="F249" s="257" t="str">
        <f t="shared" si="927"/>
        <v>OK!</v>
      </c>
      <c r="G249" s="257" t="str">
        <f t="shared" si="928"/>
        <v>OK!</v>
      </c>
      <c r="H249" s="257" t="str">
        <f t="shared" si="929"/>
        <v>OK!</v>
      </c>
      <c r="I249" s="257" t="str">
        <f t="shared" si="930"/>
        <v>OK!</v>
      </c>
      <c r="J249" s="257" t="str">
        <f t="shared" si="931"/>
        <v>OK!</v>
      </c>
      <c r="K249" s="257" t="str">
        <f t="shared" si="932"/>
        <v>OK!</v>
      </c>
      <c r="L249" s="257" t="str">
        <f t="shared" si="933"/>
        <v>OK!</v>
      </c>
      <c r="M249" s="257" t="str">
        <f t="shared" si="934"/>
        <v>OK!</v>
      </c>
      <c r="N249" s="257" t="str">
        <f t="shared" si="935"/>
        <v>OK!</v>
      </c>
      <c r="O249" s="257" t="str">
        <f t="shared" si="936"/>
        <v>OK!</v>
      </c>
      <c r="P249" s="257" t="str">
        <f t="shared" si="937"/>
        <v>OK!</v>
      </c>
      <c r="Q249" s="257" t="str">
        <f t="shared" si="938"/>
        <v>OK!</v>
      </c>
      <c r="R249" s="257" t="str">
        <f t="shared" si="939"/>
        <v>OK!</v>
      </c>
      <c r="S249" s="257" t="str">
        <f t="shared" si="940"/>
        <v>OK!</v>
      </c>
      <c r="T249" s="257" t="str">
        <f t="shared" si="941"/>
        <v>OK!</v>
      </c>
    </row>
    <row r="250" spans="1:20">
      <c r="A250" s="357" t="e">
        <f>A$10</f>
        <v>#REF!</v>
      </c>
      <c r="B250" s="358"/>
      <c r="C250" s="355">
        <f>C251-C248-C249</f>
        <v>0</v>
      </c>
      <c r="D250" s="353">
        <f>D251-D248-D249</f>
        <v>0</v>
      </c>
      <c r="E250" s="353">
        <f>E251-E248-E249</f>
        <v>0</v>
      </c>
      <c r="F250" s="257" t="str">
        <f t="shared" si="927"/>
        <v>OK!</v>
      </c>
      <c r="G250" s="257" t="str">
        <f t="shared" si="928"/>
        <v>OK!</v>
      </c>
      <c r="H250" s="257" t="str">
        <f t="shared" si="929"/>
        <v>OK!</v>
      </c>
      <c r="I250" s="257" t="str">
        <f t="shared" si="930"/>
        <v>OK!</v>
      </c>
      <c r="J250" s="257" t="str">
        <f t="shared" si="931"/>
        <v>OK!</v>
      </c>
      <c r="K250" s="257" t="str">
        <f t="shared" si="932"/>
        <v>OK!</v>
      </c>
      <c r="L250" s="257" t="str">
        <f t="shared" si="933"/>
        <v>OK!</v>
      </c>
      <c r="M250" s="257" t="str">
        <f t="shared" si="934"/>
        <v>OK!</v>
      </c>
      <c r="N250" s="257" t="str">
        <f t="shared" si="935"/>
        <v>OK!</v>
      </c>
      <c r="O250" s="257" t="str">
        <f t="shared" si="936"/>
        <v>OK!</v>
      </c>
      <c r="P250" s="257" t="str">
        <f t="shared" si="937"/>
        <v>OK!</v>
      </c>
      <c r="Q250" s="257" t="str">
        <f t="shared" si="938"/>
        <v>OK!</v>
      </c>
      <c r="R250" s="257" t="str">
        <f t="shared" si="939"/>
        <v>OK!</v>
      </c>
      <c r="S250" s="257" t="str">
        <f t="shared" si="940"/>
        <v>OK!</v>
      </c>
      <c r="T250" s="257" t="str">
        <f t="shared" si="941"/>
        <v>OK!</v>
      </c>
    </row>
    <row r="251" spans="1:20">
      <c r="A251" s="347" t="e">
        <f>A$11</f>
        <v>#REF!</v>
      </c>
      <c r="B251" s="348"/>
      <c r="C251" s="356"/>
      <c r="D251" s="354"/>
      <c r="E251" s="354"/>
      <c r="F251" s="257" t="str">
        <f>IF(C251&lt;0,"STOPP!","OK!")</f>
        <v>OK!</v>
      </c>
      <c r="G251" s="257" t="str">
        <f t="shared" si="928"/>
        <v>OK!</v>
      </c>
      <c r="H251" s="257" t="str">
        <f t="shared" si="929"/>
        <v>OK!</v>
      </c>
      <c r="I251" s="257" t="str">
        <f t="shared" si="930"/>
        <v>OK!</v>
      </c>
      <c r="J251" s="257" t="str">
        <f t="shared" si="931"/>
        <v>OK!</v>
      </c>
      <c r="K251" s="257" t="str">
        <f t="shared" si="932"/>
        <v>OK!</v>
      </c>
      <c r="L251" s="257" t="str">
        <f t="shared" si="933"/>
        <v>OK!</v>
      </c>
      <c r="M251" s="257" t="str">
        <f t="shared" si="934"/>
        <v>OK!</v>
      </c>
      <c r="N251" s="257" t="str">
        <f t="shared" si="935"/>
        <v>OK!</v>
      </c>
      <c r="O251" s="257" t="str">
        <f t="shared" si="936"/>
        <v>OK!</v>
      </c>
      <c r="P251" s="257" t="str">
        <f t="shared" si="937"/>
        <v>OK!</v>
      </c>
      <c r="Q251" s="257" t="str">
        <f t="shared" si="938"/>
        <v>OK!</v>
      </c>
      <c r="R251" s="257" t="str">
        <f t="shared" si="939"/>
        <v>OK!</v>
      </c>
      <c r="S251" s="257" t="str">
        <f>IF(D251&lt;0,"STOPP!","OK!")</f>
        <v>OK!</v>
      </c>
      <c r="T251" s="257" t="str">
        <f>IF(E251&lt;0,"STOPP!","OK!")</f>
        <v>OK!</v>
      </c>
    </row>
    <row r="252" spans="1:20">
      <c r="A252" s="359" t="e">
        <f>A$12</f>
        <v>#REF!</v>
      </c>
      <c r="B252" s="355"/>
      <c r="C252" s="355" t="e">
        <f>#REF!</f>
        <v>#REF!</v>
      </c>
      <c r="D252" s="355" t="e">
        <f>#REF!</f>
        <v>#REF!</v>
      </c>
      <c r="E252" s="355" t="e">
        <f>#REF!</f>
        <v>#REF!</v>
      </c>
      <c r="F252" s="257" t="e">
        <f>IF(C252&gt;C251,"STOPP!","OK!")</f>
        <v>#REF!</v>
      </c>
      <c r="G252" s="257" t="e">
        <f t="shared" si="928"/>
        <v>#REF!</v>
      </c>
      <c r="H252" s="257" t="e">
        <f t="shared" si="929"/>
        <v>#REF!</v>
      </c>
      <c r="I252" s="257" t="e">
        <f t="shared" si="930"/>
        <v>#REF!</v>
      </c>
      <c r="J252" s="257" t="e">
        <f t="shared" si="931"/>
        <v>#REF!</v>
      </c>
      <c r="K252" s="257" t="e">
        <f t="shared" si="932"/>
        <v>#REF!</v>
      </c>
      <c r="L252" s="257" t="e">
        <f t="shared" si="933"/>
        <v>#REF!</v>
      </c>
      <c r="M252" s="257" t="e">
        <f t="shared" si="934"/>
        <v>#REF!</v>
      </c>
      <c r="N252" s="257" t="e">
        <f t="shared" si="935"/>
        <v>#REF!</v>
      </c>
      <c r="O252" s="257" t="e">
        <f t="shared" si="936"/>
        <v>#REF!</v>
      </c>
      <c r="P252" s="257" t="e">
        <f t="shared" si="937"/>
        <v>#REF!</v>
      </c>
      <c r="Q252" s="257" t="e">
        <f t="shared" si="938"/>
        <v>#REF!</v>
      </c>
      <c r="R252" s="257" t="e">
        <f t="shared" si="939"/>
        <v>#REF!</v>
      </c>
      <c r="S252" s="257" t="e">
        <f>IF(D252&gt;D251,"STOPP!","OK!")</f>
        <v>#REF!</v>
      </c>
      <c r="T252" s="257" t="e">
        <f>IF(E252&gt;E251,"STOPP!","OK!")</f>
        <v>#REF!</v>
      </c>
    </row>
    <row r="253" spans="1:20" ht="18.75" hidden="1" customHeight="1">
      <c r="A253" s="465" t="e">
        <f>#REF!</f>
        <v>#REF!</v>
      </c>
      <c r="B253" s="583" t="e">
        <f>#REF!</f>
        <v>#REF!</v>
      </c>
      <c r="C253" s="584"/>
      <c r="D253" s="584"/>
      <c r="E253" s="585"/>
      <c r="F253" s="257"/>
      <c r="G253" s="257"/>
      <c r="H253" s="257"/>
      <c r="I253" s="257"/>
      <c r="J253" s="257"/>
      <c r="K253" s="257"/>
      <c r="L253" s="257"/>
      <c r="M253" s="257"/>
      <c r="N253" s="257"/>
      <c r="O253" s="257"/>
      <c r="P253" s="257"/>
      <c r="Q253" s="257"/>
      <c r="R253" s="257"/>
      <c r="S253" s="257"/>
      <c r="T253" s="257"/>
    </row>
    <row r="254" spans="1:20" hidden="1">
      <c r="A254" s="190" t="e">
        <f>A$8</f>
        <v>#REF!</v>
      </c>
      <c r="B254" s="190"/>
      <c r="C254" s="191"/>
      <c r="D254" s="191"/>
      <c r="E254" s="191"/>
      <c r="F254" s="257" t="str">
        <f t="shared" ref="F254:F256" si="942">IF(C254&lt;0,"STOPP!","OK!")</f>
        <v>OK!</v>
      </c>
      <c r="G254" s="257" t="str">
        <f t="shared" ref="G254:G258" si="943">IF(D254&lt;0,"STOPP!","OK!")</f>
        <v>OK!</v>
      </c>
      <c r="H254" s="257" t="str">
        <f t="shared" ref="H254:H258" si="944">IF(E254&lt;0,"STOPP!","OK!")</f>
        <v>OK!</v>
      </c>
      <c r="I254" s="257" t="str">
        <f t="shared" ref="I254:I258" si="945">IF(F254&lt;0,"STOPP!","OK!")</f>
        <v>OK!</v>
      </c>
      <c r="J254" s="257" t="str">
        <f t="shared" ref="J254:J258" si="946">IF(G254&lt;0,"STOPP!","OK!")</f>
        <v>OK!</v>
      </c>
      <c r="K254" s="257" t="str">
        <f t="shared" ref="K254:K258" si="947">IF(H254&lt;0,"STOPP!","OK!")</f>
        <v>OK!</v>
      </c>
      <c r="L254" s="257" t="str">
        <f t="shared" ref="L254:L258" si="948">IF(I254&lt;0,"STOPP!","OK!")</f>
        <v>OK!</v>
      </c>
      <c r="M254" s="257" t="str">
        <f t="shared" ref="M254:M258" si="949">IF(J254&lt;0,"STOPP!","OK!")</f>
        <v>OK!</v>
      </c>
      <c r="N254" s="257" t="str">
        <f t="shared" ref="N254:N258" si="950">IF(K254&lt;0,"STOPP!","OK!")</f>
        <v>OK!</v>
      </c>
      <c r="O254" s="257" t="str">
        <f t="shared" ref="O254:O258" si="951">IF(L254&lt;0,"STOPP!","OK!")</f>
        <v>OK!</v>
      </c>
      <c r="P254" s="257" t="str">
        <f t="shared" ref="P254:P258" si="952">IF(M254&lt;0,"STOPP!","OK!")</f>
        <v>OK!</v>
      </c>
      <c r="Q254" s="257" t="str">
        <f t="shared" ref="Q254:Q258" si="953">IF(N254&lt;0,"STOPP!","OK!")</f>
        <v>OK!</v>
      </c>
      <c r="R254" s="257" t="str">
        <f t="shared" ref="R254:R258" si="954">IF(O254&lt;0,"STOPP!","OK!")</f>
        <v>OK!</v>
      </c>
      <c r="S254" s="257" t="str">
        <f t="shared" ref="S254:S256" si="955">IF(D254&lt;0,"STOPP!","OK!")</f>
        <v>OK!</v>
      </c>
      <c r="T254" s="257" t="str">
        <f t="shared" ref="T254:T256" si="956">IF(E254&lt;0,"STOPP!","OK!")</f>
        <v>OK!</v>
      </c>
    </row>
    <row r="255" spans="1:20" hidden="1">
      <c r="A255" s="190" t="e">
        <f>A$9</f>
        <v>#REF!</v>
      </c>
      <c r="B255" s="190"/>
      <c r="C255" s="192"/>
      <c r="D255" s="192"/>
      <c r="E255" s="192"/>
      <c r="F255" s="257" t="str">
        <f t="shared" si="942"/>
        <v>OK!</v>
      </c>
      <c r="G255" s="257" t="str">
        <f t="shared" si="943"/>
        <v>OK!</v>
      </c>
      <c r="H255" s="257" t="str">
        <f t="shared" si="944"/>
        <v>OK!</v>
      </c>
      <c r="I255" s="257" t="str">
        <f t="shared" si="945"/>
        <v>OK!</v>
      </c>
      <c r="J255" s="257" t="str">
        <f t="shared" si="946"/>
        <v>OK!</v>
      </c>
      <c r="K255" s="257" t="str">
        <f t="shared" si="947"/>
        <v>OK!</v>
      </c>
      <c r="L255" s="257" t="str">
        <f t="shared" si="948"/>
        <v>OK!</v>
      </c>
      <c r="M255" s="257" t="str">
        <f t="shared" si="949"/>
        <v>OK!</v>
      </c>
      <c r="N255" s="257" t="str">
        <f t="shared" si="950"/>
        <v>OK!</v>
      </c>
      <c r="O255" s="257" t="str">
        <f t="shared" si="951"/>
        <v>OK!</v>
      </c>
      <c r="P255" s="257" t="str">
        <f t="shared" si="952"/>
        <v>OK!</v>
      </c>
      <c r="Q255" s="257" t="str">
        <f t="shared" si="953"/>
        <v>OK!</v>
      </c>
      <c r="R255" s="257" t="str">
        <f t="shared" si="954"/>
        <v>OK!</v>
      </c>
      <c r="S255" s="257" t="str">
        <f t="shared" si="955"/>
        <v>OK!</v>
      </c>
      <c r="T255" s="257" t="str">
        <f t="shared" si="956"/>
        <v>OK!</v>
      </c>
    </row>
    <row r="256" spans="1:20" hidden="1">
      <c r="A256" s="357" t="e">
        <f>A$10</f>
        <v>#REF!</v>
      </c>
      <c r="B256" s="358"/>
      <c r="C256" s="355">
        <f>C257-C254-C255</f>
        <v>0</v>
      </c>
      <c r="D256" s="353">
        <f>D257-D254-D255</f>
        <v>0</v>
      </c>
      <c r="E256" s="353">
        <f>E257-E254-E255</f>
        <v>0</v>
      </c>
      <c r="F256" s="257" t="str">
        <f t="shared" si="942"/>
        <v>OK!</v>
      </c>
      <c r="G256" s="257" t="str">
        <f t="shared" si="943"/>
        <v>OK!</v>
      </c>
      <c r="H256" s="257" t="str">
        <f t="shared" si="944"/>
        <v>OK!</v>
      </c>
      <c r="I256" s="257" t="str">
        <f t="shared" si="945"/>
        <v>OK!</v>
      </c>
      <c r="J256" s="257" t="str">
        <f t="shared" si="946"/>
        <v>OK!</v>
      </c>
      <c r="K256" s="257" t="str">
        <f t="shared" si="947"/>
        <v>OK!</v>
      </c>
      <c r="L256" s="257" t="str">
        <f t="shared" si="948"/>
        <v>OK!</v>
      </c>
      <c r="M256" s="257" t="str">
        <f t="shared" si="949"/>
        <v>OK!</v>
      </c>
      <c r="N256" s="257" t="str">
        <f t="shared" si="950"/>
        <v>OK!</v>
      </c>
      <c r="O256" s="257" t="str">
        <f t="shared" si="951"/>
        <v>OK!</v>
      </c>
      <c r="P256" s="257" t="str">
        <f t="shared" si="952"/>
        <v>OK!</v>
      </c>
      <c r="Q256" s="257" t="str">
        <f t="shared" si="953"/>
        <v>OK!</v>
      </c>
      <c r="R256" s="257" t="str">
        <f t="shared" si="954"/>
        <v>OK!</v>
      </c>
      <c r="S256" s="257" t="str">
        <f t="shared" si="955"/>
        <v>OK!</v>
      </c>
      <c r="T256" s="257" t="str">
        <f t="shared" si="956"/>
        <v>OK!</v>
      </c>
    </row>
    <row r="257" spans="1:20" hidden="1">
      <c r="A257" s="347" t="e">
        <f>A$11</f>
        <v>#REF!</v>
      </c>
      <c r="B257" s="348"/>
      <c r="C257" s="356"/>
      <c r="D257" s="354"/>
      <c r="E257" s="354"/>
      <c r="F257" s="257" t="str">
        <f>IF(C257&lt;0,"STOPP!","OK!")</f>
        <v>OK!</v>
      </c>
      <c r="G257" s="257" t="str">
        <f t="shared" si="943"/>
        <v>OK!</v>
      </c>
      <c r="H257" s="257" t="str">
        <f t="shared" si="944"/>
        <v>OK!</v>
      </c>
      <c r="I257" s="257" t="str">
        <f t="shared" si="945"/>
        <v>OK!</v>
      </c>
      <c r="J257" s="257" t="str">
        <f t="shared" si="946"/>
        <v>OK!</v>
      </c>
      <c r="K257" s="257" t="str">
        <f t="shared" si="947"/>
        <v>OK!</v>
      </c>
      <c r="L257" s="257" t="str">
        <f t="shared" si="948"/>
        <v>OK!</v>
      </c>
      <c r="M257" s="257" t="str">
        <f t="shared" si="949"/>
        <v>OK!</v>
      </c>
      <c r="N257" s="257" t="str">
        <f t="shared" si="950"/>
        <v>OK!</v>
      </c>
      <c r="O257" s="257" t="str">
        <f t="shared" si="951"/>
        <v>OK!</v>
      </c>
      <c r="P257" s="257" t="str">
        <f t="shared" si="952"/>
        <v>OK!</v>
      </c>
      <c r="Q257" s="257" t="str">
        <f t="shared" si="953"/>
        <v>OK!</v>
      </c>
      <c r="R257" s="257" t="str">
        <f t="shared" si="954"/>
        <v>OK!</v>
      </c>
      <c r="S257" s="257" t="str">
        <f>IF(D257&lt;0,"STOPP!","OK!")</f>
        <v>OK!</v>
      </c>
      <c r="T257" s="257" t="str">
        <f>IF(E257&lt;0,"STOPP!","OK!")</f>
        <v>OK!</v>
      </c>
    </row>
    <row r="258" spans="1:20" hidden="1">
      <c r="A258" s="359" t="e">
        <f>A$12</f>
        <v>#REF!</v>
      </c>
      <c r="B258" s="355"/>
      <c r="C258" s="355" t="e">
        <f>#REF!</f>
        <v>#REF!</v>
      </c>
      <c r="D258" s="355" t="e">
        <f>#REF!</f>
        <v>#REF!</v>
      </c>
      <c r="E258" s="355" t="e">
        <f>#REF!</f>
        <v>#REF!</v>
      </c>
      <c r="F258" s="257" t="e">
        <f>IF(C258&gt;C257,"STOPP!","OK!")</f>
        <v>#REF!</v>
      </c>
      <c r="G258" s="257" t="e">
        <f t="shared" si="943"/>
        <v>#REF!</v>
      </c>
      <c r="H258" s="257" t="e">
        <f t="shared" si="944"/>
        <v>#REF!</v>
      </c>
      <c r="I258" s="257" t="e">
        <f t="shared" si="945"/>
        <v>#REF!</v>
      </c>
      <c r="J258" s="257" t="e">
        <f t="shared" si="946"/>
        <v>#REF!</v>
      </c>
      <c r="K258" s="257" t="e">
        <f t="shared" si="947"/>
        <v>#REF!</v>
      </c>
      <c r="L258" s="257" t="e">
        <f t="shared" si="948"/>
        <v>#REF!</v>
      </c>
      <c r="M258" s="257" t="e">
        <f t="shared" si="949"/>
        <v>#REF!</v>
      </c>
      <c r="N258" s="257" t="e">
        <f t="shared" si="950"/>
        <v>#REF!</v>
      </c>
      <c r="O258" s="257" t="e">
        <f t="shared" si="951"/>
        <v>#REF!</v>
      </c>
      <c r="P258" s="257" t="e">
        <f t="shared" si="952"/>
        <v>#REF!</v>
      </c>
      <c r="Q258" s="257" t="e">
        <f t="shared" si="953"/>
        <v>#REF!</v>
      </c>
      <c r="R258" s="257" t="e">
        <f t="shared" si="954"/>
        <v>#REF!</v>
      </c>
      <c r="S258" s="257" t="e">
        <f>IF(D258&gt;D257,"STOPP!","OK!")</f>
        <v>#REF!</v>
      </c>
      <c r="T258" s="257" t="e">
        <f>IF(E258&gt;E257,"STOPP!","OK!")</f>
        <v>#REF!</v>
      </c>
    </row>
    <row r="259" spans="1:20" ht="23.25" customHeight="1">
      <c r="A259" s="454" t="e">
        <f>'(B2) Struktura Organizative'!A42</f>
        <v>#REF!</v>
      </c>
      <c r="B259" s="586" t="e">
        <f>'(B2) Struktura Organizative'!B42</f>
        <v>#REF!</v>
      </c>
      <c r="C259" s="587"/>
      <c r="D259" s="587"/>
      <c r="E259" s="588"/>
      <c r="G259" s="216">
        <f>C263</f>
        <v>61772</v>
      </c>
      <c r="H259" s="216">
        <f t="shared" ref="H259" si="957">D263</f>
        <v>61772</v>
      </c>
      <c r="I259" s="216">
        <f t="shared" ref="I259" si="958">E263</f>
        <v>61772</v>
      </c>
      <c r="J259" s="216">
        <f>C260</f>
        <v>10887</v>
      </c>
      <c r="K259" s="216">
        <f t="shared" ref="K259" si="959">D260</f>
        <v>10887</v>
      </c>
      <c r="L259" s="216">
        <f t="shared" ref="L259" si="960">E260</f>
        <v>10887</v>
      </c>
      <c r="M259" s="216">
        <f>C261</f>
        <v>18000</v>
      </c>
      <c r="N259" s="216">
        <f t="shared" ref="N259" si="961">D261</f>
        <v>18000</v>
      </c>
      <c r="O259" s="216">
        <f t="shared" ref="O259" si="962">E261</f>
        <v>18000</v>
      </c>
      <c r="P259" s="216">
        <f>C262</f>
        <v>32885</v>
      </c>
      <c r="Q259" s="216">
        <f t="shared" ref="Q259" si="963">D262</f>
        <v>32885</v>
      </c>
      <c r="R259" s="216">
        <f t="shared" ref="R259" si="964">E262</f>
        <v>32885</v>
      </c>
    </row>
    <row r="260" spans="1:20">
      <c r="A260" s="190" t="e">
        <f>A$8</f>
        <v>#REF!</v>
      </c>
      <c r="B260" s="190"/>
      <c r="C260" s="355">
        <f>C266+C272</f>
        <v>10887</v>
      </c>
      <c r="D260" s="355">
        <f t="shared" ref="D260:E260" si="965">D266+D272</f>
        <v>10887</v>
      </c>
      <c r="E260" s="355">
        <f t="shared" si="965"/>
        <v>10887</v>
      </c>
      <c r="F260" s="257" t="str">
        <f t="shared" ref="F260:F262" si="966">IF(C260&lt;0,"STOPP!","OK!")</f>
        <v>OK!</v>
      </c>
      <c r="G260" s="257" t="str">
        <f t="shared" ref="G260:G262" si="967">IF(D260&lt;0,"STOPP!","OK!")</f>
        <v>OK!</v>
      </c>
      <c r="H260" s="257" t="str">
        <f t="shared" ref="H260:H262" si="968">IF(E260&lt;0,"STOPP!","OK!")</f>
        <v>OK!</v>
      </c>
      <c r="I260" s="257" t="str">
        <f t="shared" ref="I260:I262" si="969">IF(F260&lt;0,"STOPP!","OK!")</f>
        <v>OK!</v>
      </c>
      <c r="J260" s="257" t="str">
        <f t="shared" ref="J260:J262" si="970">IF(G260&lt;0,"STOPP!","OK!")</f>
        <v>OK!</v>
      </c>
      <c r="K260" s="257" t="str">
        <f t="shared" ref="K260:K262" si="971">IF(H260&lt;0,"STOPP!","OK!")</f>
        <v>OK!</v>
      </c>
      <c r="L260" s="257" t="str">
        <f t="shared" ref="L260:L262" si="972">IF(I260&lt;0,"STOPP!","OK!")</f>
        <v>OK!</v>
      </c>
      <c r="M260" s="257" t="str">
        <f t="shared" ref="M260:M262" si="973">IF(J260&lt;0,"STOPP!","OK!")</f>
        <v>OK!</v>
      </c>
      <c r="N260" s="257" t="str">
        <f t="shared" ref="N260:N262" si="974">IF(K260&lt;0,"STOPP!","OK!")</f>
        <v>OK!</v>
      </c>
      <c r="O260" s="257" t="str">
        <f t="shared" ref="O260:O262" si="975">IF(L260&lt;0,"STOPP!","OK!")</f>
        <v>OK!</v>
      </c>
      <c r="P260" s="257" t="str">
        <f t="shared" ref="P260:P262" si="976">IF(M260&lt;0,"STOPP!","OK!")</f>
        <v>OK!</v>
      </c>
      <c r="Q260" s="257" t="str">
        <f t="shared" ref="Q260:Q262" si="977">IF(N260&lt;0,"STOPP!","OK!")</f>
        <v>OK!</v>
      </c>
      <c r="R260" s="257" t="str">
        <f t="shared" ref="R260:R262" si="978">IF(O260&lt;0,"STOPP!","OK!")</f>
        <v>OK!</v>
      </c>
      <c r="S260" s="257" t="str">
        <f t="shared" ref="S260:S262" si="979">IF(D260&lt;0,"STOPP!","OK!")</f>
        <v>OK!</v>
      </c>
      <c r="T260" s="257" t="str">
        <f t="shared" ref="T260:T262" si="980">IF(E260&lt;0,"STOPP!","OK!")</f>
        <v>OK!</v>
      </c>
    </row>
    <row r="261" spans="1:20">
      <c r="A261" s="190" t="e">
        <f>A$9</f>
        <v>#REF!</v>
      </c>
      <c r="B261" s="190"/>
      <c r="C261" s="355">
        <f>C267+C273</f>
        <v>18000</v>
      </c>
      <c r="D261" s="355">
        <f t="shared" ref="D261:E261" si="981">D267+D273</f>
        <v>18000</v>
      </c>
      <c r="E261" s="355">
        <f t="shared" si="981"/>
        <v>18000</v>
      </c>
      <c r="F261" s="257" t="str">
        <f t="shared" si="966"/>
        <v>OK!</v>
      </c>
      <c r="G261" s="257" t="str">
        <f t="shared" si="967"/>
        <v>OK!</v>
      </c>
      <c r="H261" s="257" t="str">
        <f t="shared" si="968"/>
        <v>OK!</v>
      </c>
      <c r="I261" s="257" t="str">
        <f t="shared" si="969"/>
        <v>OK!</v>
      </c>
      <c r="J261" s="257" t="str">
        <f t="shared" si="970"/>
        <v>OK!</v>
      </c>
      <c r="K261" s="257" t="str">
        <f t="shared" si="971"/>
        <v>OK!</v>
      </c>
      <c r="L261" s="257" t="str">
        <f t="shared" si="972"/>
        <v>OK!</v>
      </c>
      <c r="M261" s="257" t="str">
        <f t="shared" si="973"/>
        <v>OK!</v>
      </c>
      <c r="N261" s="257" t="str">
        <f t="shared" si="974"/>
        <v>OK!</v>
      </c>
      <c r="O261" s="257" t="str">
        <f t="shared" si="975"/>
        <v>OK!</v>
      </c>
      <c r="P261" s="257" t="str">
        <f t="shared" si="976"/>
        <v>OK!</v>
      </c>
      <c r="Q261" s="257" t="str">
        <f t="shared" si="977"/>
        <v>OK!</v>
      </c>
      <c r="R261" s="257" t="str">
        <f t="shared" si="978"/>
        <v>OK!</v>
      </c>
      <c r="S261" s="257" t="str">
        <f t="shared" si="979"/>
        <v>OK!</v>
      </c>
      <c r="T261" s="257" t="str">
        <f t="shared" si="980"/>
        <v>OK!</v>
      </c>
    </row>
    <row r="262" spans="1:20">
      <c r="A262" s="357" t="e">
        <f>A$10</f>
        <v>#REF!</v>
      </c>
      <c r="B262" s="358"/>
      <c r="C262" s="355">
        <f>C263-C260-C261</f>
        <v>32885</v>
      </c>
      <c r="D262" s="353">
        <f>D263-D260-D261</f>
        <v>32885</v>
      </c>
      <c r="E262" s="353">
        <f>E263-E260-E261</f>
        <v>32885</v>
      </c>
      <c r="F262" s="257" t="str">
        <f t="shared" si="966"/>
        <v>OK!</v>
      </c>
      <c r="G262" s="257" t="str">
        <f t="shared" si="967"/>
        <v>OK!</v>
      </c>
      <c r="H262" s="257" t="str">
        <f t="shared" si="968"/>
        <v>OK!</v>
      </c>
      <c r="I262" s="257" t="str">
        <f t="shared" si="969"/>
        <v>OK!</v>
      </c>
      <c r="J262" s="257" t="str">
        <f t="shared" si="970"/>
        <v>OK!</v>
      </c>
      <c r="K262" s="257" t="str">
        <f t="shared" si="971"/>
        <v>OK!</v>
      </c>
      <c r="L262" s="257" t="str">
        <f t="shared" si="972"/>
        <v>OK!</v>
      </c>
      <c r="M262" s="257" t="str">
        <f t="shared" si="973"/>
        <v>OK!</v>
      </c>
      <c r="N262" s="257" t="str">
        <f t="shared" si="974"/>
        <v>OK!</v>
      </c>
      <c r="O262" s="257" t="str">
        <f t="shared" si="975"/>
        <v>OK!</v>
      </c>
      <c r="P262" s="257" t="str">
        <f t="shared" si="976"/>
        <v>OK!</v>
      </c>
      <c r="Q262" s="257" t="str">
        <f t="shared" si="977"/>
        <v>OK!</v>
      </c>
      <c r="R262" s="257" t="str">
        <f t="shared" si="978"/>
        <v>OK!</v>
      </c>
      <c r="S262" s="257" t="str">
        <f t="shared" si="979"/>
        <v>OK!</v>
      </c>
      <c r="T262" s="257" t="str">
        <f t="shared" si="980"/>
        <v>OK!</v>
      </c>
    </row>
    <row r="263" spans="1:20">
      <c r="A263" s="347" t="e">
        <f>A$11</f>
        <v>#REF!</v>
      </c>
      <c r="B263" s="348"/>
      <c r="C263" s="355">
        <f>C269+C275</f>
        <v>61772</v>
      </c>
      <c r="D263" s="355">
        <f t="shared" ref="D263:E263" si="982">D269+D275</f>
        <v>61772</v>
      </c>
      <c r="E263" s="355">
        <f t="shared" si="982"/>
        <v>61772</v>
      </c>
      <c r="F263" s="257" t="str">
        <f>IF(C263&lt;0,"STOPP!","OK!")</f>
        <v>OK!</v>
      </c>
      <c r="G263" s="257" t="str">
        <f t="shared" ref="G263:G264" si="983">IF(D263&lt;0,"STOPP!","OK!")</f>
        <v>OK!</v>
      </c>
      <c r="H263" s="257" t="str">
        <f t="shared" ref="H263:H264" si="984">IF(E263&lt;0,"STOPP!","OK!")</f>
        <v>OK!</v>
      </c>
      <c r="I263" s="257" t="str">
        <f t="shared" ref="I263:I264" si="985">IF(F263&lt;0,"STOPP!","OK!")</f>
        <v>OK!</v>
      </c>
      <c r="J263" s="257" t="str">
        <f t="shared" ref="J263:J264" si="986">IF(G263&lt;0,"STOPP!","OK!")</f>
        <v>OK!</v>
      </c>
      <c r="K263" s="257" t="str">
        <f t="shared" ref="K263:K264" si="987">IF(H263&lt;0,"STOPP!","OK!")</f>
        <v>OK!</v>
      </c>
      <c r="L263" s="257" t="str">
        <f t="shared" ref="L263:L264" si="988">IF(I263&lt;0,"STOPP!","OK!")</f>
        <v>OK!</v>
      </c>
      <c r="M263" s="257" t="str">
        <f t="shared" ref="M263:M264" si="989">IF(J263&lt;0,"STOPP!","OK!")</f>
        <v>OK!</v>
      </c>
      <c r="N263" s="257" t="str">
        <f t="shared" ref="N263:N264" si="990">IF(K263&lt;0,"STOPP!","OK!")</f>
        <v>OK!</v>
      </c>
      <c r="O263" s="257" t="str">
        <f t="shared" ref="O263:O264" si="991">IF(L263&lt;0,"STOPP!","OK!")</f>
        <v>OK!</v>
      </c>
      <c r="P263" s="257" t="str">
        <f t="shared" ref="P263:P264" si="992">IF(M263&lt;0,"STOPP!","OK!")</f>
        <v>OK!</v>
      </c>
      <c r="Q263" s="257" t="str">
        <f t="shared" ref="Q263:Q264" si="993">IF(N263&lt;0,"STOPP!","OK!")</f>
        <v>OK!</v>
      </c>
      <c r="R263" s="257" t="str">
        <f t="shared" ref="R263:R264" si="994">IF(O263&lt;0,"STOPP!","OK!")</f>
        <v>OK!</v>
      </c>
      <c r="S263" s="257" t="str">
        <f>IF(D263&lt;0,"STOPP!","OK!")</f>
        <v>OK!</v>
      </c>
      <c r="T263" s="257" t="str">
        <f>IF(E263&lt;0,"STOPP!","OK!")</f>
        <v>OK!</v>
      </c>
    </row>
    <row r="264" spans="1:20">
      <c r="A264" s="359" t="e">
        <f>A$12</f>
        <v>#REF!</v>
      </c>
      <c r="B264" s="355"/>
      <c r="C264" s="355" t="e">
        <f>#REF!</f>
        <v>#REF!</v>
      </c>
      <c r="D264" s="353" t="e">
        <f>#REF!</f>
        <v>#REF!</v>
      </c>
      <c r="E264" s="353" t="e">
        <f>#REF!</f>
        <v>#REF!</v>
      </c>
      <c r="F264" s="257" t="e">
        <f>IF(C264&gt;C263,"STOPP!","OK!")</f>
        <v>#REF!</v>
      </c>
      <c r="G264" s="257" t="e">
        <f t="shared" si="983"/>
        <v>#REF!</v>
      </c>
      <c r="H264" s="257" t="e">
        <f t="shared" si="984"/>
        <v>#REF!</v>
      </c>
      <c r="I264" s="257" t="e">
        <f t="shared" si="985"/>
        <v>#REF!</v>
      </c>
      <c r="J264" s="257" t="e">
        <f t="shared" si="986"/>
        <v>#REF!</v>
      </c>
      <c r="K264" s="257" t="e">
        <f t="shared" si="987"/>
        <v>#REF!</v>
      </c>
      <c r="L264" s="257" t="e">
        <f t="shared" si="988"/>
        <v>#REF!</v>
      </c>
      <c r="M264" s="257" t="e">
        <f t="shared" si="989"/>
        <v>#REF!</v>
      </c>
      <c r="N264" s="257" t="e">
        <f t="shared" si="990"/>
        <v>#REF!</v>
      </c>
      <c r="O264" s="257" t="e">
        <f t="shared" si="991"/>
        <v>#REF!</v>
      </c>
      <c r="P264" s="257" t="e">
        <f t="shared" si="992"/>
        <v>#REF!</v>
      </c>
      <c r="Q264" s="257" t="e">
        <f t="shared" si="993"/>
        <v>#REF!</v>
      </c>
      <c r="R264" s="257" t="e">
        <f t="shared" si="994"/>
        <v>#REF!</v>
      </c>
      <c r="S264" s="257" t="e">
        <f>IF(D264&gt;D263,"STOPP!","OK!")</f>
        <v>#REF!</v>
      </c>
      <c r="T264" s="257" t="e">
        <f>IF(E264&gt;E263,"STOPP!","OK!")</f>
        <v>#REF!</v>
      </c>
    </row>
    <row r="265" spans="1:20" ht="15.75">
      <c r="A265" s="465" t="e">
        <f>#REF!</f>
        <v>#REF!</v>
      </c>
      <c r="B265" s="583" t="e">
        <f>#REF!</f>
        <v>#REF!</v>
      </c>
      <c r="C265" s="584"/>
      <c r="D265" s="584"/>
      <c r="E265" s="585"/>
      <c r="F265" s="257"/>
      <c r="G265" s="257"/>
      <c r="H265" s="257"/>
      <c r="I265" s="257"/>
      <c r="J265" s="257"/>
      <c r="K265" s="257"/>
      <c r="L265" s="257"/>
      <c r="M265" s="257"/>
      <c r="N265" s="257"/>
      <c r="O265" s="257"/>
      <c r="P265" s="257"/>
      <c r="Q265" s="257"/>
      <c r="R265" s="257"/>
      <c r="S265" s="257"/>
      <c r="T265" s="257"/>
    </row>
    <row r="266" spans="1:20">
      <c r="A266" s="190" t="e">
        <f>A$8</f>
        <v>#REF!</v>
      </c>
      <c r="B266" s="190"/>
      <c r="C266" s="191"/>
      <c r="D266" s="191"/>
      <c r="E266" s="191"/>
      <c r="F266" s="257" t="str">
        <f t="shared" ref="F266:F268" si="995">IF(C266&lt;0,"STOPP!","OK!")</f>
        <v>OK!</v>
      </c>
      <c r="G266" s="257" t="str">
        <f t="shared" ref="G266:G270" si="996">IF(D266&lt;0,"STOPP!","OK!")</f>
        <v>OK!</v>
      </c>
      <c r="H266" s="257" t="str">
        <f t="shared" ref="H266:H270" si="997">IF(E266&lt;0,"STOPP!","OK!")</f>
        <v>OK!</v>
      </c>
      <c r="I266" s="257" t="str">
        <f t="shared" ref="I266:I270" si="998">IF(F266&lt;0,"STOPP!","OK!")</f>
        <v>OK!</v>
      </c>
      <c r="J266" s="257" t="str">
        <f t="shared" ref="J266:J270" si="999">IF(G266&lt;0,"STOPP!","OK!")</f>
        <v>OK!</v>
      </c>
      <c r="K266" s="257" t="str">
        <f t="shared" ref="K266:K270" si="1000">IF(H266&lt;0,"STOPP!","OK!")</f>
        <v>OK!</v>
      </c>
      <c r="L266" s="257" t="str">
        <f t="shared" ref="L266:L270" si="1001">IF(I266&lt;0,"STOPP!","OK!")</f>
        <v>OK!</v>
      </c>
      <c r="M266" s="257" t="str">
        <f t="shared" ref="M266:M270" si="1002">IF(J266&lt;0,"STOPP!","OK!")</f>
        <v>OK!</v>
      </c>
      <c r="N266" s="257" t="str">
        <f t="shared" ref="N266:N270" si="1003">IF(K266&lt;0,"STOPP!","OK!")</f>
        <v>OK!</v>
      </c>
      <c r="O266" s="257" t="str">
        <f t="shared" ref="O266:O270" si="1004">IF(L266&lt;0,"STOPP!","OK!")</f>
        <v>OK!</v>
      </c>
      <c r="P266" s="257" t="str">
        <f t="shared" ref="P266:P270" si="1005">IF(M266&lt;0,"STOPP!","OK!")</f>
        <v>OK!</v>
      </c>
      <c r="Q266" s="257" t="str">
        <f t="shared" ref="Q266:Q270" si="1006">IF(N266&lt;0,"STOPP!","OK!")</f>
        <v>OK!</v>
      </c>
      <c r="R266" s="257" t="str">
        <f t="shared" ref="R266:R270" si="1007">IF(O266&lt;0,"STOPP!","OK!")</f>
        <v>OK!</v>
      </c>
      <c r="S266" s="257" t="str">
        <f t="shared" ref="S266:S268" si="1008">IF(D266&lt;0,"STOPP!","OK!")</f>
        <v>OK!</v>
      </c>
      <c r="T266" s="257" t="str">
        <f t="shared" ref="T266:T268" si="1009">IF(E266&lt;0,"STOPP!","OK!")</f>
        <v>OK!</v>
      </c>
    </row>
    <row r="267" spans="1:20">
      <c r="A267" s="190" t="e">
        <f>A$9</f>
        <v>#REF!</v>
      </c>
      <c r="B267" s="190"/>
      <c r="C267" s="192"/>
      <c r="D267" s="192"/>
      <c r="E267" s="192"/>
      <c r="F267" s="257" t="str">
        <f t="shared" si="995"/>
        <v>OK!</v>
      </c>
      <c r="G267" s="257" t="str">
        <f t="shared" si="996"/>
        <v>OK!</v>
      </c>
      <c r="H267" s="257" t="str">
        <f t="shared" si="997"/>
        <v>OK!</v>
      </c>
      <c r="I267" s="257" t="str">
        <f t="shared" si="998"/>
        <v>OK!</v>
      </c>
      <c r="J267" s="257" t="str">
        <f t="shared" si="999"/>
        <v>OK!</v>
      </c>
      <c r="K267" s="257" t="str">
        <f t="shared" si="1000"/>
        <v>OK!</v>
      </c>
      <c r="L267" s="257" t="str">
        <f t="shared" si="1001"/>
        <v>OK!</v>
      </c>
      <c r="M267" s="257" t="str">
        <f t="shared" si="1002"/>
        <v>OK!</v>
      </c>
      <c r="N267" s="257" t="str">
        <f t="shared" si="1003"/>
        <v>OK!</v>
      </c>
      <c r="O267" s="257" t="str">
        <f t="shared" si="1004"/>
        <v>OK!</v>
      </c>
      <c r="P267" s="257" t="str">
        <f t="shared" si="1005"/>
        <v>OK!</v>
      </c>
      <c r="Q267" s="257" t="str">
        <f t="shared" si="1006"/>
        <v>OK!</v>
      </c>
      <c r="R267" s="257" t="str">
        <f t="shared" si="1007"/>
        <v>OK!</v>
      </c>
      <c r="S267" s="257" t="str">
        <f t="shared" si="1008"/>
        <v>OK!</v>
      </c>
      <c r="T267" s="257" t="str">
        <f t="shared" si="1009"/>
        <v>OK!</v>
      </c>
    </row>
    <row r="268" spans="1:20">
      <c r="A268" s="357" t="e">
        <f>A$10</f>
        <v>#REF!</v>
      </c>
      <c r="B268" s="358"/>
      <c r="C268" s="355">
        <f>C269-C266-C267</f>
        <v>0</v>
      </c>
      <c r="D268" s="353">
        <f>D269-D266-D267</f>
        <v>0</v>
      </c>
      <c r="E268" s="353">
        <f>E269-E266-E267</f>
        <v>0</v>
      </c>
      <c r="F268" s="257" t="str">
        <f t="shared" si="995"/>
        <v>OK!</v>
      </c>
      <c r="G268" s="257" t="str">
        <f t="shared" si="996"/>
        <v>OK!</v>
      </c>
      <c r="H268" s="257" t="str">
        <f t="shared" si="997"/>
        <v>OK!</v>
      </c>
      <c r="I268" s="257" t="str">
        <f t="shared" si="998"/>
        <v>OK!</v>
      </c>
      <c r="J268" s="257" t="str">
        <f t="shared" si="999"/>
        <v>OK!</v>
      </c>
      <c r="K268" s="257" t="str">
        <f t="shared" si="1000"/>
        <v>OK!</v>
      </c>
      <c r="L268" s="257" t="str">
        <f t="shared" si="1001"/>
        <v>OK!</v>
      </c>
      <c r="M268" s="257" t="str">
        <f t="shared" si="1002"/>
        <v>OK!</v>
      </c>
      <c r="N268" s="257" t="str">
        <f t="shared" si="1003"/>
        <v>OK!</v>
      </c>
      <c r="O268" s="257" t="str">
        <f t="shared" si="1004"/>
        <v>OK!</v>
      </c>
      <c r="P268" s="257" t="str">
        <f t="shared" si="1005"/>
        <v>OK!</v>
      </c>
      <c r="Q268" s="257" t="str">
        <f t="shared" si="1006"/>
        <v>OK!</v>
      </c>
      <c r="R268" s="257" t="str">
        <f t="shared" si="1007"/>
        <v>OK!</v>
      </c>
      <c r="S268" s="257" t="str">
        <f t="shared" si="1008"/>
        <v>OK!</v>
      </c>
      <c r="T268" s="257" t="str">
        <f t="shared" si="1009"/>
        <v>OK!</v>
      </c>
    </row>
    <row r="269" spans="1:20">
      <c r="A269" s="347" t="e">
        <f>A$11</f>
        <v>#REF!</v>
      </c>
      <c r="B269" s="348"/>
      <c r="C269" s="356"/>
      <c r="D269" s="354"/>
      <c r="E269" s="354"/>
      <c r="F269" s="257" t="str">
        <f>IF(C269&lt;0,"STOPP!","OK!")</f>
        <v>OK!</v>
      </c>
      <c r="G269" s="257" t="str">
        <f t="shared" si="996"/>
        <v>OK!</v>
      </c>
      <c r="H269" s="257" t="str">
        <f t="shared" si="997"/>
        <v>OK!</v>
      </c>
      <c r="I269" s="257" t="str">
        <f t="shared" si="998"/>
        <v>OK!</v>
      </c>
      <c r="J269" s="257" t="str">
        <f t="shared" si="999"/>
        <v>OK!</v>
      </c>
      <c r="K269" s="257" t="str">
        <f t="shared" si="1000"/>
        <v>OK!</v>
      </c>
      <c r="L269" s="257" t="str">
        <f t="shared" si="1001"/>
        <v>OK!</v>
      </c>
      <c r="M269" s="257" t="str">
        <f t="shared" si="1002"/>
        <v>OK!</v>
      </c>
      <c r="N269" s="257" t="str">
        <f t="shared" si="1003"/>
        <v>OK!</v>
      </c>
      <c r="O269" s="257" t="str">
        <f t="shared" si="1004"/>
        <v>OK!</v>
      </c>
      <c r="P269" s="257" t="str">
        <f t="shared" si="1005"/>
        <v>OK!</v>
      </c>
      <c r="Q269" s="257" t="str">
        <f t="shared" si="1006"/>
        <v>OK!</v>
      </c>
      <c r="R269" s="257" t="str">
        <f t="shared" si="1007"/>
        <v>OK!</v>
      </c>
      <c r="S269" s="257" t="str">
        <f>IF(D269&lt;0,"STOPP!","OK!")</f>
        <v>OK!</v>
      </c>
      <c r="T269" s="257" t="str">
        <f>IF(E269&lt;0,"STOPP!","OK!")</f>
        <v>OK!</v>
      </c>
    </row>
    <row r="270" spans="1:20">
      <c r="A270" s="359" t="e">
        <f>A$12</f>
        <v>#REF!</v>
      </c>
      <c r="B270" s="355"/>
      <c r="C270" s="355" t="e">
        <f>#REF!</f>
        <v>#REF!</v>
      </c>
      <c r="D270" s="355" t="e">
        <f>#REF!</f>
        <v>#REF!</v>
      </c>
      <c r="E270" s="355" t="e">
        <f>#REF!</f>
        <v>#REF!</v>
      </c>
      <c r="F270" s="257" t="e">
        <f>IF(C270&gt;C269,"STOPP!","OK!")</f>
        <v>#REF!</v>
      </c>
      <c r="G270" s="257" t="e">
        <f t="shared" si="996"/>
        <v>#REF!</v>
      </c>
      <c r="H270" s="257" t="e">
        <f t="shared" si="997"/>
        <v>#REF!</v>
      </c>
      <c r="I270" s="257" t="e">
        <f t="shared" si="998"/>
        <v>#REF!</v>
      </c>
      <c r="J270" s="257" t="e">
        <f t="shared" si="999"/>
        <v>#REF!</v>
      </c>
      <c r="K270" s="257" t="e">
        <f t="shared" si="1000"/>
        <v>#REF!</v>
      </c>
      <c r="L270" s="257" t="e">
        <f t="shared" si="1001"/>
        <v>#REF!</v>
      </c>
      <c r="M270" s="257" t="e">
        <f t="shared" si="1002"/>
        <v>#REF!</v>
      </c>
      <c r="N270" s="257" t="e">
        <f t="shared" si="1003"/>
        <v>#REF!</v>
      </c>
      <c r="O270" s="257" t="e">
        <f t="shared" si="1004"/>
        <v>#REF!</v>
      </c>
      <c r="P270" s="257" t="e">
        <f t="shared" si="1005"/>
        <v>#REF!</v>
      </c>
      <c r="Q270" s="257" t="e">
        <f t="shared" si="1006"/>
        <v>#REF!</v>
      </c>
      <c r="R270" s="257" t="e">
        <f t="shared" si="1007"/>
        <v>#REF!</v>
      </c>
      <c r="S270" s="257" t="e">
        <f>IF(D270&gt;D269,"STOPP!","OK!")</f>
        <v>#REF!</v>
      </c>
      <c r="T270" s="257" t="e">
        <f>IF(E270&gt;E269,"STOPP!","OK!")</f>
        <v>#REF!</v>
      </c>
    </row>
    <row r="271" spans="1:20" ht="18.75" customHeight="1">
      <c r="A271" s="465" t="e">
        <f>#REF!</f>
        <v>#REF!</v>
      </c>
      <c r="B271" s="583" t="e">
        <f>#REF!</f>
        <v>#REF!</v>
      </c>
      <c r="C271" s="584"/>
      <c r="D271" s="584"/>
      <c r="E271" s="585"/>
      <c r="F271" s="257"/>
      <c r="G271" s="257"/>
      <c r="H271" s="257"/>
      <c r="I271" s="257"/>
      <c r="J271" s="257"/>
      <c r="K271" s="257"/>
      <c r="L271" s="257"/>
      <c r="M271" s="257"/>
      <c r="N271" s="257"/>
      <c r="O271" s="257"/>
      <c r="P271" s="257"/>
      <c r="Q271" s="257"/>
      <c r="R271" s="257"/>
      <c r="S271" s="257"/>
      <c r="T271" s="257"/>
    </row>
    <row r="272" spans="1:20">
      <c r="A272" s="190" t="e">
        <f>A$8</f>
        <v>#REF!</v>
      </c>
      <c r="B272" s="190"/>
      <c r="C272" s="191">
        <v>10887</v>
      </c>
      <c r="D272" s="191">
        <v>10887</v>
      </c>
      <c r="E272" s="191">
        <v>10887</v>
      </c>
      <c r="F272" s="257" t="str">
        <f t="shared" ref="F272:F274" si="1010">IF(C272&lt;0,"STOPP!","OK!")</f>
        <v>OK!</v>
      </c>
      <c r="G272" s="257" t="str">
        <f t="shared" ref="G272:G276" si="1011">IF(D272&lt;0,"STOPP!","OK!")</f>
        <v>OK!</v>
      </c>
      <c r="H272" s="257" t="str">
        <f t="shared" ref="H272:H276" si="1012">IF(E272&lt;0,"STOPP!","OK!")</f>
        <v>OK!</v>
      </c>
      <c r="I272" s="257" t="str">
        <f t="shared" ref="I272:I276" si="1013">IF(F272&lt;0,"STOPP!","OK!")</f>
        <v>OK!</v>
      </c>
      <c r="J272" s="257" t="str">
        <f t="shared" ref="J272:J276" si="1014">IF(G272&lt;0,"STOPP!","OK!")</f>
        <v>OK!</v>
      </c>
      <c r="K272" s="257" t="str">
        <f t="shared" ref="K272:K276" si="1015">IF(H272&lt;0,"STOPP!","OK!")</f>
        <v>OK!</v>
      </c>
      <c r="L272" s="257" t="str">
        <f t="shared" ref="L272:L276" si="1016">IF(I272&lt;0,"STOPP!","OK!")</f>
        <v>OK!</v>
      </c>
      <c r="M272" s="257" t="str">
        <f t="shared" ref="M272:M276" si="1017">IF(J272&lt;0,"STOPP!","OK!")</f>
        <v>OK!</v>
      </c>
      <c r="N272" s="257" t="str">
        <f t="shared" ref="N272:N276" si="1018">IF(K272&lt;0,"STOPP!","OK!")</f>
        <v>OK!</v>
      </c>
      <c r="O272" s="257" t="str">
        <f t="shared" ref="O272:O276" si="1019">IF(L272&lt;0,"STOPP!","OK!")</f>
        <v>OK!</v>
      </c>
      <c r="P272" s="257" t="str">
        <f t="shared" ref="P272:P276" si="1020">IF(M272&lt;0,"STOPP!","OK!")</f>
        <v>OK!</v>
      </c>
      <c r="Q272" s="257" t="str">
        <f t="shared" ref="Q272:Q276" si="1021">IF(N272&lt;0,"STOPP!","OK!")</f>
        <v>OK!</v>
      </c>
      <c r="R272" s="257" t="str">
        <f t="shared" ref="R272:R276" si="1022">IF(O272&lt;0,"STOPP!","OK!")</f>
        <v>OK!</v>
      </c>
      <c r="S272" s="257" t="str">
        <f t="shared" ref="S272:S274" si="1023">IF(D272&lt;0,"STOPP!","OK!")</f>
        <v>OK!</v>
      </c>
      <c r="T272" s="257" t="str">
        <f t="shared" ref="T272:T274" si="1024">IF(E272&lt;0,"STOPP!","OK!")</f>
        <v>OK!</v>
      </c>
    </row>
    <row r="273" spans="1:20">
      <c r="A273" s="190" t="e">
        <f>A$9</f>
        <v>#REF!</v>
      </c>
      <c r="B273" s="190"/>
      <c r="C273" s="192">
        <v>18000</v>
      </c>
      <c r="D273" s="192">
        <v>18000</v>
      </c>
      <c r="E273" s="192">
        <v>18000</v>
      </c>
      <c r="F273" s="257" t="str">
        <f t="shared" si="1010"/>
        <v>OK!</v>
      </c>
      <c r="G273" s="257" t="str">
        <f t="shared" si="1011"/>
        <v>OK!</v>
      </c>
      <c r="H273" s="257" t="str">
        <f t="shared" si="1012"/>
        <v>OK!</v>
      </c>
      <c r="I273" s="257" t="str">
        <f t="shared" si="1013"/>
        <v>OK!</v>
      </c>
      <c r="J273" s="257" t="str">
        <f t="shared" si="1014"/>
        <v>OK!</v>
      </c>
      <c r="K273" s="257" t="str">
        <f t="shared" si="1015"/>
        <v>OK!</v>
      </c>
      <c r="L273" s="257" t="str">
        <f t="shared" si="1016"/>
        <v>OK!</v>
      </c>
      <c r="M273" s="257" t="str">
        <f t="shared" si="1017"/>
        <v>OK!</v>
      </c>
      <c r="N273" s="257" t="str">
        <f t="shared" si="1018"/>
        <v>OK!</v>
      </c>
      <c r="O273" s="257" t="str">
        <f t="shared" si="1019"/>
        <v>OK!</v>
      </c>
      <c r="P273" s="257" t="str">
        <f t="shared" si="1020"/>
        <v>OK!</v>
      </c>
      <c r="Q273" s="257" t="str">
        <f t="shared" si="1021"/>
        <v>OK!</v>
      </c>
      <c r="R273" s="257" t="str">
        <f t="shared" si="1022"/>
        <v>OK!</v>
      </c>
      <c r="S273" s="257" t="str">
        <f t="shared" si="1023"/>
        <v>OK!</v>
      </c>
      <c r="T273" s="257" t="str">
        <f t="shared" si="1024"/>
        <v>OK!</v>
      </c>
    </row>
    <row r="274" spans="1:20">
      <c r="A274" s="357" t="e">
        <f>A$10</f>
        <v>#REF!</v>
      </c>
      <c r="B274" s="358"/>
      <c r="C274" s="355">
        <f>C275-C272-C273</f>
        <v>32885</v>
      </c>
      <c r="D274" s="353">
        <f>D275-D272-D273</f>
        <v>32885</v>
      </c>
      <c r="E274" s="353">
        <f>E275-E272-E273</f>
        <v>32885</v>
      </c>
      <c r="F274" s="257" t="str">
        <f t="shared" si="1010"/>
        <v>OK!</v>
      </c>
      <c r="G274" s="257" t="str">
        <f t="shared" si="1011"/>
        <v>OK!</v>
      </c>
      <c r="H274" s="257" t="str">
        <f t="shared" si="1012"/>
        <v>OK!</v>
      </c>
      <c r="I274" s="257" t="str">
        <f t="shared" si="1013"/>
        <v>OK!</v>
      </c>
      <c r="J274" s="257" t="str">
        <f t="shared" si="1014"/>
        <v>OK!</v>
      </c>
      <c r="K274" s="257" t="str">
        <f t="shared" si="1015"/>
        <v>OK!</v>
      </c>
      <c r="L274" s="257" t="str">
        <f t="shared" si="1016"/>
        <v>OK!</v>
      </c>
      <c r="M274" s="257" t="str">
        <f t="shared" si="1017"/>
        <v>OK!</v>
      </c>
      <c r="N274" s="257" t="str">
        <f t="shared" si="1018"/>
        <v>OK!</v>
      </c>
      <c r="O274" s="257" t="str">
        <f t="shared" si="1019"/>
        <v>OK!</v>
      </c>
      <c r="P274" s="257" t="str">
        <f t="shared" si="1020"/>
        <v>OK!</v>
      </c>
      <c r="Q274" s="257" t="str">
        <f t="shared" si="1021"/>
        <v>OK!</v>
      </c>
      <c r="R274" s="257" t="str">
        <f t="shared" si="1022"/>
        <v>OK!</v>
      </c>
      <c r="S274" s="257" t="str">
        <f t="shared" si="1023"/>
        <v>OK!</v>
      </c>
      <c r="T274" s="257" t="str">
        <f t="shared" si="1024"/>
        <v>OK!</v>
      </c>
    </row>
    <row r="275" spans="1:20">
      <c r="A275" s="347" t="e">
        <f>A$11</f>
        <v>#REF!</v>
      </c>
      <c r="B275" s="348"/>
      <c r="C275" s="356">
        <v>61772</v>
      </c>
      <c r="D275" s="356">
        <v>61772</v>
      </c>
      <c r="E275" s="356">
        <v>61772</v>
      </c>
      <c r="F275" s="257" t="str">
        <f>IF(C275&lt;0,"STOPP!","OK!")</f>
        <v>OK!</v>
      </c>
      <c r="G275" s="257" t="str">
        <f t="shared" si="1011"/>
        <v>OK!</v>
      </c>
      <c r="H275" s="257" t="str">
        <f t="shared" si="1012"/>
        <v>OK!</v>
      </c>
      <c r="I275" s="257" t="str">
        <f t="shared" si="1013"/>
        <v>OK!</v>
      </c>
      <c r="J275" s="257" t="str">
        <f t="shared" si="1014"/>
        <v>OK!</v>
      </c>
      <c r="K275" s="257" t="str">
        <f t="shared" si="1015"/>
        <v>OK!</v>
      </c>
      <c r="L275" s="257" t="str">
        <f t="shared" si="1016"/>
        <v>OK!</v>
      </c>
      <c r="M275" s="257" t="str">
        <f t="shared" si="1017"/>
        <v>OK!</v>
      </c>
      <c r="N275" s="257" t="str">
        <f t="shared" si="1018"/>
        <v>OK!</v>
      </c>
      <c r="O275" s="257" t="str">
        <f t="shared" si="1019"/>
        <v>OK!</v>
      </c>
      <c r="P275" s="257" t="str">
        <f t="shared" si="1020"/>
        <v>OK!</v>
      </c>
      <c r="Q275" s="257" t="str">
        <f t="shared" si="1021"/>
        <v>OK!</v>
      </c>
      <c r="R275" s="257" t="str">
        <f t="shared" si="1022"/>
        <v>OK!</v>
      </c>
      <c r="S275" s="257" t="str">
        <f>IF(D275&lt;0,"STOPP!","OK!")</f>
        <v>OK!</v>
      </c>
      <c r="T275" s="257" t="str">
        <f>IF(E275&lt;0,"STOPP!","OK!")</f>
        <v>OK!</v>
      </c>
    </row>
    <row r="276" spans="1:20">
      <c r="A276" s="359" t="e">
        <f>A$12</f>
        <v>#REF!</v>
      </c>
      <c r="B276" s="355"/>
      <c r="C276" s="355" t="e">
        <f>#REF!</f>
        <v>#REF!</v>
      </c>
      <c r="D276" s="355" t="e">
        <f>#REF!</f>
        <v>#REF!</v>
      </c>
      <c r="E276" s="355" t="e">
        <f>#REF!</f>
        <v>#REF!</v>
      </c>
      <c r="F276" s="257" t="e">
        <f>IF(C276&gt;C275,"STOPP!","OK!")</f>
        <v>#REF!</v>
      </c>
      <c r="G276" s="257" t="e">
        <f t="shared" si="1011"/>
        <v>#REF!</v>
      </c>
      <c r="H276" s="257" t="e">
        <f t="shared" si="1012"/>
        <v>#REF!</v>
      </c>
      <c r="I276" s="257" t="e">
        <f t="shared" si="1013"/>
        <v>#REF!</v>
      </c>
      <c r="J276" s="257" t="e">
        <f t="shared" si="1014"/>
        <v>#REF!</v>
      </c>
      <c r="K276" s="257" t="e">
        <f t="shared" si="1015"/>
        <v>#REF!</v>
      </c>
      <c r="L276" s="257" t="e">
        <f t="shared" si="1016"/>
        <v>#REF!</v>
      </c>
      <c r="M276" s="257" t="e">
        <f t="shared" si="1017"/>
        <v>#REF!</v>
      </c>
      <c r="N276" s="257" t="e">
        <f t="shared" si="1018"/>
        <v>#REF!</v>
      </c>
      <c r="O276" s="257" t="e">
        <f t="shared" si="1019"/>
        <v>#REF!</v>
      </c>
      <c r="P276" s="257" t="e">
        <f t="shared" si="1020"/>
        <v>#REF!</v>
      </c>
      <c r="Q276" s="257" t="e">
        <f t="shared" si="1021"/>
        <v>#REF!</v>
      </c>
      <c r="R276" s="257" t="e">
        <f t="shared" si="1022"/>
        <v>#REF!</v>
      </c>
      <c r="S276" s="257" t="e">
        <f>IF(D276&gt;D275,"STOPP!","OK!")</f>
        <v>#REF!</v>
      </c>
      <c r="T276" s="257" t="e">
        <f>IF(E276&gt;E275,"STOPP!","OK!")</f>
        <v>#REF!</v>
      </c>
    </row>
    <row r="277" spans="1:20" ht="23.25" customHeight="1">
      <c r="A277" s="454" t="e">
        <f>'(B2) Struktura Organizative'!A45</f>
        <v>#REF!</v>
      </c>
      <c r="B277" s="586" t="e">
        <f>'(B2) Struktura Organizative'!B45</f>
        <v>#REF!</v>
      </c>
      <c r="C277" s="587"/>
      <c r="D277" s="587"/>
      <c r="E277" s="588"/>
      <c r="G277" s="216">
        <f>C281</f>
        <v>274120</v>
      </c>
      <c r="H277" s="216">
        <f t="shared" ref="H277" si="1025">D281</f>
        <v>421161</v>
      </c>
      <c r="I277" s="216">
        <f t="shared" ref="I277" si="1026">E281</f>
        <v>83240</v>
      </c>
      <c r="J277" s="216">
        <f>C278</f>
        <v>0</v>
      </c>
      <c r="K277" s="216">
        <f t="shared" ref="K277" si="1027">D278</f>
        <v>0</v>
      </c>
      <c r="L277" s="216">
        <f t="shared" ref="L277" si="1028">E278</f>
        <v>0</v>
      </c>
      <c r="M277" s="216">
        <f>C279</f>
        <v>0</v>
      </c>
      <c r="N277" s="216">
        <f t="shared" ref="N277" si="1029">D279</f>
        <v>0</v>
      </c>
      <c r="O277" s="216">
        <f t="shared" ref="O277" si="1030">E279</f>
        <v>0</v>
      </c>
      <c r="P277" s="216">
        <f>C280</f>
        <v>274120</v>
      </c>
      <c r="Q277" s="216">
        <f t="shared" ref="Q277" si="1031">D280</f>
        <v>421161</v>
      </c>
      <c r="R277" s="216">
        <f t="shared" ref="R277" si="1032">E280</f>
        <v>83240</v>
      </c>
    </row>
    <row r="278" spans="1:20">
      <c r="A278" s="190" t="e">
        <f>A$8</f>
        <v>#REF!</v>
      </c>
      <c r="B278" s="190"/>
      <c r="C278" s="355">
        <f>C284</f>
        <v>0</v>
      </c>
      <c r="D278" s="355">
        <f t="shared" ref="D278:E278" si="1033">D284</f>
        <v>0</v>
      </c>
      <c r="E278" s="355">
        <f t="shared" si="1033"/>
        <v>0</v>
      </c>
      <c r="F278" s="257" t="str">
        <f t="shared" ref="F278:F280" si="1034">IF(C278&lt;0,"STOPP!","OK!")</f>
        <v>OK!</v>
      </c>
      <c r="G278" s="257" t="str">
        <f t="shared" ref="G278:G280" si="1035">IF(D278&lt;0,"STOPP!","OK!")</f>
        <v>OK!</v>
      </c>
      <c r="H278" s="257" t="str">
        <f t="shared" ref="H278:H280" si="1036">IF(E278&lt;0,"STOPP!","OK!")</f>
        <v>OK!</v>
      </c>
      <c r="I278" s="257" t="str">
        <f t="shared" ref="I278:I280" si="1037">IF(F278&lt;0,"STOPP!","OK!")</f>
        <v>OK!</v>
      </c>
      <c r="J278" s="257" t="str">
        <f t="shared" ref="J278:J280" si="1038">IF(G278&lt;0,"STOPP!","OK!")</f>
        <v>OK!</v>
      </c>
      <c r="K278" s="257" t="str">
        <f t="shared" ref="K278:K280" si="1039">IF(H278&lt;0,"STOPP!","OK!")</f>
        <v>OK!</v>
      </c>
      <c r="L278" s="257" t="str">
        <f t="shared" ref="L278:L280" si="1040">IF(I278&lt;0,"STOPP!","OK!")</f>
        <v>OK!</v>
      </c>
      <c r="M278" s="257" t="str">
        <f t="shared" ref="M278:M280" si="1041">IF(J278&lt;0,"STOPP!","OK!")</f>
        <v>OK!</v>
      </c>
      <c r="N278" s="257" t="str">
        <f t="shared" ref="N278:N280" si="1042">IF(K278&lt;0,"STOPP!","OK!")</f>
        <v>OK!</v>
      </c>
      <c r="O278" s="257" t="str">
        <f t="shared" ref="O278:O280" si="1043">IF(L278&lt;0,"STOPP!","OK!")</f>
        <v>OK!</v>
      </c>
      <c r="P278" s="257" t="str">
        <f t="shared" ref="P278:P280" si="1044">IF(M278&lt;0,"STOPP!","OK!")</f>
        <v>OK!</v>
      </c>
      <c r="Q278" s="257" t="str">
        <f t="shared" ref="Q278:Q280" si="1045">IF(N278&lt;0,"STOPP!","OK!")</f>
        <v>OK!</v>
      </c>
      <c r="R278" s="257" t="str">
        <f t="shared" ref="R278:R280" si="1046">IF(O278&lt;0,"STOPP!","OK!")</f>
        <v>OK!</v>
      </c>
      <c r="S278" s="257" t="str">
        <f t="shared" ref="S278:S280" si="1047">IF(D278&lt;0,"STOPP!","OK!")</f>
        <v>OK!</v>
      </c>
      <c r="T278" s="257" t="str">
        <f t="shared" ref="T278:T280" si="1048">IF(E278&lt;0,"STOPP!","OK!")</f>
        <v>OK!</v>
      </c>
    </row>
    <row r="279" spans="1:20">
      <c r="A279" s="190" t="e">
        <f>A$9</f>
        <v>#REF!</v>
      </c>
      <c r="B279" s="190"/>
      <c r="C279" s="355">
        <f>C285</f>
        <v>0</v>
      </c>
      <c r="D279" s="355">
        <f t="shared" ref="D279:E279" si="1049">D285</f>
        <v>0</v>
      </c>
      <c r="E279" s="355">
        <f t="shared" si="1049"/>
        <v>0</v>
      </c>
      <c r="F279" s="257" t="str">
        <f t="shared" si="1034"/>
        <v>OK!</v>
      </c>
      <c r="G279" s="257" t="str">
        <f t="shared" si="1035"/>
        <v>OK!</v>
      </c>
      <c r="H279" s="257" t="str">
        <f t="shared" si="1036"/>
        <v>OK!</v>
      </c>
      <c r="I279" s="257" t="str">
        <f t="shared" si="1037"/>
        <v>OK!</v>
      </c>
      <c r="J279" s="257" t="str">
        <f t="shared" si="1038"/>
        <v>OK!</v>
      </c>
      <c r="K279" s="257" t="str">
        <f t="shared" si="1039"/>
        <v>OK!</v>
      </c>
      <c r="L279" s="257" t="str">
        <f t="shared" si="1040"/>
        <v>OK!</v>
      </c>
      <c r="M279" s="257" t="str">
        <f t="shared" si="1041"/>
        <v>OK!</v>
      </c>
      <c r="N279" s="257" t="str">
        <f t="shared" si="1042"/>
        <v>OK!</v>
      </c>
      <c r="O279" s="257" t="str">
        <f t="shared" si="1043"/>
        <v>OK!</v>
      </c>
      <c r="P279" s="257" t="str">
        <f t="shared" si="1044"/>
        <v>OK!</v>
      </c>
      <c r="Q279" s="257" t="str">
        <f t="shared" si="1045"/>
        <v>OK!</v>
      </c>
      <c r="R279" s="257" t="str">
        <f t="shared" si="1046"/>
        <v>OK!</v>
      </c>
      <c r="S279" s="257" t="str">
        <f t="shared" si="1047"/>
        <v>OK!</v>
      </c>
      <c r="T279" s="257" t="str">
        <f t="shared" si="1048"/>
        <v>OK!</v>
      </c>
    </row>
    <row r="280" spans="1:20">
      <c r="A280" s="357" t="e">
        <f>A$10</f>
        <v>#REF!</v>
      </c>
      <c r="B280" s="358"/>
      <c r="C280" s="355">
        <f>C281-C278-C279</f>
        <v>274120</v>
      </c>
      <c r="D280" s="353">
        <f>D281-D278-D279</f>
        <v>421161</v>
      </c>
      <c r="E280" s="353">
        <f>E281-E278-E279</f>
        <v>83240</v>
      </c>
      <c r="F280" s="257" t="str">
        <f t="shared" si="1034"/>
        <v>OK!</v>
      </c>
      <c r="G280" s="257" t="str">
        <f t="shared" si="1035"/>
        <v>OK!</v>
      </c>
      <c r="H280" s="257" t="str">
        <f t="shared" si="1036"/>
        <v>OK!</v>
      </c>
      <c r="I280" s="257" t="str">
        <f t="shared" si="1037"/>
        <v>OK!</v>
      </c>
      <c r="J280" s="257" t="str">
        <f t="shared" si="1038"/>
        <v>OK!</v>
      </c>
      <c r="K280" s="257" t="str">
        <f t="shared" si="1039"/>
        <v>OK!</v>
      </c>
      <c r="L280" s="257" t="str">
        <f t="shared" si="1040"/>
        <v>OK!</v>
      </c>
      <c r="M280" s="257" t="str">
        <f t="shared" si="1041"/>
        <v>OK!</v>
      </c>
      <c r="N280" s="257" t="str">
        <f t="shared" si="1042"/>
        <v>OK!</v>
      </c>
      <c r="O280" s="257" t="str">
        <f t="shared" si="1043"/>
        <v>OK!</v>
      </c>
      <c r="P280" s="257" t="str">
        <f t="shared" si="1044"/>
        <v>OK!</v>
      </c>
      <c r="Q280" s="257" t="str">
        <f t="shared" si="1045"/>
        <v>OK!</v>
      </c>
      <c r="R280" s="257" t="str">
        <f t="shared" si="1046"/>
        <v>OK!</v>
      </c>
      <c r="S280" s="257" t="str">
        <f t="shared" si="1047"/>
        <v>OK!</v>
      </c>
      <c r="T280" s="257" t="str">
        <f t="shared" si="1048"/>
        <v>OK!</v>
      </c>
    </row>
    <row r="281" spans="1:20">
      <c r="A281" s="347" t="e">
        <f>A$11</f>
        <v>#REF!</v>
      </c>
      <c r="B281" s="348"/>
      <c r="C281" s="355">
        <f>C287</f>
        <v>274120</v>
      </c>
      <c r="D281" s="355">
        <f t="shared" ref="D281:E281" si="1050">D287</f>
        <v>421161</v>
      </c>
      <c r="E281" s="355">
        <f t="shared" si="1050"/>
        <v>83240</v>
      </c>
      <c r="F281" s="257" t="str">
        <f>IF(C281&lt;0,"STOPP!","OK!")</f>
        <v>OK!</v>
      </c>
      <c r="G281" s="257" t="str">
        <f t="shared" ref="G281:G282" si="1051">IF(D281&lt;0,"STOPP!","OK!")</f>
        <v>OK!</v>
      </c>
      <c r="H281" s="257" t="str">
        <f t="shared" ref="H281:H282" si="1052">IF(E281&lt;0,"STOPP!","OK!")</f>
        <v>OK!</v>
      </c>
      <c r="I281" s="257" t="str">
        <f t="shared" ref="I281:I282" si="1053">IF(F281&lt;0,"STOPP!","OK!")</f>
        <v>OK!</v>
      </c>
      <c r="J281" s="257" t="str">
        <f t="shared" ref="J281:J282" si="1054">IF(G281&lt;0,"STOPP!","OK!")</f>
        <v>OK!</v>
      </c>
      <c r="K281" s="257" t="str">
        <f t="shared" ref="K281:K282" si="1055">IF(H281&lt;0,"STOPP!","OK!")</f>
        <v>OK!</v>
      </c>
      <c r="L281" s="257" t="str">
        <f t="shared" ref="L281:L282" si="1056">IF(I281&lt;0,"STOPP!","OK!")</f>
        <v>OK!</v>
      </c>
      <c r="M281" s="257" t="str">
        <f t="shared" ref="M281:M282" si="1057">IF(J281&lt;0,"STOPP!","OK!")</f>
        <v>OK!</v>
      </c>
      <c r="N281" s="257" t="str">
        <f t="shared" ref="N281:N282" si="1058">IF(K281&lt;0,"STOPP!","OK!")</f>
        <v>OK!</v>
      </c>
      <c r="O281" s="257" t="str">
        <f t="shared" ref="O281:O282" si="1059">IF(L281&lt;0,"STOPP!","OK!")</f>
        <v>OK!</v>
      </c>
      <c r="P281" s="257" t="str">
        <f t="shared" ref="P281:P282" si="1060">IF(M281&lt;0,"STOPP!","OK!")</f>
        <v>OK!</v>
      </c>
      <c r="Q281" s="257" t="str">
        <f t="shared" ref="Q281:Q282" si="1061">IF(N281&lt;0,"STOPP!","OK!")</f>
        <v>OK!</v>
      </c>
      <c r="R281" s="257" t="str">
        <f t="shared" ref="R281:R282" si="1062">IF(O281&lt;0,"STOPP!","OK!")</f>
        <v>OK!</v>
      </c>
      <c r="S281" s="257" t="str">
        <f>IF(D281&lt;0,"STOPP!","OK!")</f>
        <v>OK!</v>
      </c>
      <c r="T281" s="257" t="str">
        <f>IF(E281&lt;0,"STOPP!","OK!")</f>
        <v>OK!</v>
      </c>
    </row>
    <row r="282" spans="1:20">
      <c r="A282" s="359" t="e">
        <f>A$12</f>
        <v>#REF!</v>
      </c>
      <c r="B282" s="355"/>
      <c r="C282" s="355" t="e">
        <f>#REF!</f>
        <v>#REF!</v>
      </c>
      <c r="D282" s="353" t="e">
        <f>#REF!</f>
        <v>#REF!</v>
      </c>
      <c r="E282" s="353" t="e">
        <f>#REF!</f>
        <v>#REF!</v>
      </c>
      <c r="F282" s="257" t="e">
        <f>IF(C282&gt;C281,"STOPP!","OK!")</f>
        <v>#REF!</v>
      </c>
      <c r="G282" s="257" t="e">
        <f t="shared" si="1051"/>
        <v>#REF!</v>
      </c>
      <c r="H282" s="257" t="e">
        <f t="shared" si="1052"/>
        <v>#REF!</v>
      </c>
      <c r="I282" s="257" t="e">
        <f t="shared" si="1053"/>
        <v>#REF!</v>
      </c>
      <c r="J282" s="257" t="e">
        <f t="shared" si="1054"/>
        <v>#REF!</v>
      </c>
      <c r="K282" s="257" t="e">
        <f t="shared" si="1055"/>
        <v>#REF!</v>
      </c>
      <c r="L282" s="257" t="e">
        <f t="shared" si="1056"/>
        <v>#REF!</v>
      </c>
      <c r="M282" s="257" t="e">
        <f t="shared" si="1057"/>
        <v>#REF!</v>
      </c>
      <c r="N282" s="257" t="e">
        <f t="shared" si="1058"/>
        <v>#REF!</v>
      </c>
      <c r="O282" s="257" t="e">
        <f t="shared" si="1059"/>
        <v>#REF!</v>
      </c>
      <c r="P282" s="257" t="e">
        <f t="shared" si="1060"/>
        <v>#REF!</v>
      </c>
      <c r="Q282" s="257" t="e">
        <f t="shared" si="1061"/>
        <v>#REF!</v>
      </c>
      <c r="R282" s="257" t="e">
        <f t="shared" si="1062"/>
        <v>#REF!</v>
      </c>
      <c r="S282" s="257" t="e">
        <f>IF(D282&gt;D281,"STOPP!","OK!")</f>
        <v>#REF!</v>
      </c>
      <c r="T282" s="257" t="e">
        <f>IF(E282&gt;E281,"STOPP!","OK!")</f>
        <v>#REF!</v>
      </c>
    </row>
    <row r="283" spans="1:20" ht="16.5" customHeight="1">
      <c r="A283" s="454" t="e">
        <f>#REF!</f>
        <v>#REF!</v>
      </c>
      <c r="B283" s="586" t="e">
        <f>#REF!</f>
        <v>#REF!</v>
      </c>
      <c r="C283" s="587"/>
      <c r="D283" s="587"/>
      <c r="E283" s="588"/>
      <c r="F283" s="257"/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/>
      <c r="S283" s="257"/>
      <c r="T283" s="257"/>
    </row>
    <row r="284" spans="1:20">
      <c r="A284" s="190" t="e">
        <f>A$8</f>
        <v>#REF!</v>
      </c>
      <c r="B284" s="190"/>
      <c r="C284" s="191"/>
      <c r="D284" s="191"/>
      <c r="E284" s="191"/>
      <c r="F284" s="257" t="str">
        <f t="shared" ref="F284:F286" si="1063">IF(C284&lt;0,"STOPP!","OK!")</f>
        <v>OK!</v>
      </c>
      <c r="G284" s="257" t="str">
        <f t="shared" ref="G284:G288" si="1064">IF(D284&lt;0,"STOPP!","OK!")</f>
        <v>OK!</v>
      </c>
      <c r="H284" s="257" t="str">
        <f t="shared" ref="H284:H288" si="1065">IF(E284&lt;0,"STOPP!","OK!")</f>
        <v>OK!</v>
      </c>
      <c r="I284" s="257" t="str">
        <f t="shared" ref="I284:I288" si="1066">IF(F284&lt;0,"STOPP!","OK!")</f>
        <v>OK!</v>
      </c>
      <c r="J284" s="257" t="str">
        <f t="shared" ref="J284:J288" si="1067">IF(G284&lt;0,"STOPP!","OK!")</f>
        <v>OK!</v>
      </c>
      <c r="K284" s="257" t="str">
        <f t="shared" ref="K284:K288" si="1068">IF(H284&lt;0,"STOPP!","OK!")</f>
        <v>OK!</v>
      </c>
      <c r="L284" s="257" t="str">
        <f t="shared" ref="L284:L288" si="1069">IF(I284&lt;0,"STOPP!","OK!")</f>
        <v>OK!</v>
      </c>
      <c r="M284" s="257" t="str">
        <f t="shared" ref="M284:M288" si="1070">IF(J284&lt;0,"STOPP!","OK!")</f>
        <v>OK!</v>
      </c>
      <c r="N284" s="257" t="str">
        <f t="shared" ref="N284:N288" si="1071">IF(K284&lt;0,"STOPP!","OK!")</f>
        <v>OK!</v>
      </c>
      <c r="O284" s="257" t="str">
        <f t="shared" ref="O284:O288" si="1072">IF(L284&lt;0,"STOPP!","OK!")</f>
        <v>OK!</v>
      </c>
      <c r="P284" s="257" t="str">
        <f t="shared" ref="P284:P288" si="1073">IF(M284&lt;0,"STOPP!","OK!")</f>
        <v>OK!</v>
      </c>
      <c r="Q284" s="257" t="str">
        <f t="shared" ref="Q284:Q288" si="1074">IF(N284&lt;0,"STOPP!","OK!")</f>
        <v>OK!</v>
      </c>
      <c r="R284" s="257" t="str">
        <f t="shared" ref="R284:R288" si="1075">IF(O284&lt;0,"STOPP!","OK!")</f>
        <v>OK!</v>
      </c>
      <c r="S284" s="257" t="str">
        <f t="shared" ref="S284:S286" si="1076">IF(D284&lt;0,"STOPP!","OK!")</f>
        <v>OK!</v>
      </c>
      <c r="T284" s="257" t="str">
        <f t="shared" ref="T284:T286" si="1077">IF(E284&lt;0,"STOPP!","OK!")</f>
        <v>OK!</v>
      </c>
    </row>
    <row r="285" spans="1:20">
      <c r="A285" s="190" t="e">
        <f>A$9</f>
        <v>#REF!</v>
      </c>
      <c r="B285" s="190"/>
      <c r="C285" s="192"/>
      <c r="D285" s="192"/>
      <c r="E285" s="192"/>
      <c r="F285" s="257" t="str">
        <f t="shared" si="1063"/>
        <v>OK!</v>
      </c>
      <c r="G285" s="257" t="str">
        <f t="shared" si="1064"/>
        <v>OK!</v>
      </c>
      <c r="H285" s="257" t="str">
        <f t="shared" si="1065"/>
        <v>OK!</v>
      </c>
      <c r="I285" s="257" t="str">
        <f t="shared" si="1066"/>
        <v>OK!</v>
      </c>
      <c r="J285" s="257" t="str">
        <f t="shared" si="1067"/>
        <v>OK!</v>
      </c>
      <c r="K285" s="257" t="str">
        <f t="shared" si="1068"/>
        <v>OK!</v>
      </c>
      <c r="L285" s="257" t="str">
        <f t="shared" si="1069"/>
        <v>OK!</v>
      </c>
      <c r="M285" s="257" t="str">
        <f t="shared" si="1070"/>
        <v>OK!</v>
      </c>
      <c r="N285" s="257" t="str">
        <f t="shared" si="1071"/>
        <v>OK!</v>
      </c>
      <c r="O285" s="257" t="str">
        <f t="shared" si="1072"/>
        <v>OK!</v>
      </c>
      <c r="P285" s="257" t="str">
        <f t="shared" si="1073"/>
        <v>OK!</v>
      </c>
      <c r="Q285" s="257" t="str">
        <f t="shared" si="1074"/>
        <v>OK!</v>
      </c>
      <c r="R285" s="257" t="str">
        <f t="shared" si="1075"/>
        <v>OK!</v>
      </c>
      <c r="S285" s="257" t="str">
        <f t="shared" si="1076"/>
        <v>OK!</v>
      </c>
      <c r="T285" s="257" t="str">
        <f t="shared" si="1077"/>
        <v>OK!</v>
      </c>
    </row>
    <row r="286" spans="1:20">
      <c r="A286" s="357" t="e">
        <f>A$10</f>
        <v>#REF!</v>
      </c>
      <c r="B286" s="358"/>
      <c r="C286" s="355">
        <f>C287-C284-C285</f>
        <v>274120</v>
      </c>
      <c r="D286" s="353">
        <f>D287-D284-D285</f>
        <v>421161</v>
      </c>
      <c r="E286" s="353">
        <f>E287-E284-E285</f>
        <v>83240</v>
      </c>
      <c r="F286" s="257" t="str">
        <f t="shared" si="1063"/>
        <v>OK!</v>
      </c>
      <c r="G286" s="257" t="str">
        <f t="shared" si="1064"/>
        <v>OK!</v>
      </c>
      <c r="H286" s="257" t="str">
        <f t="shared" si="1065"/>
        <v>OK!</v>
      </c>
      <c r="I286" s="257" t="str">
        <f t="shared" si="1066"/>
        <v>OK!</v>
      </c>
      <c r="J286" s="257" t="str">
        <f t="shared" si="1067"/>
        <v>OK!</v>
      </c>
      <c r="K286" s="257" t="str">
        <f t="shared" si="1068"/>
        <v>OK!</v>
      </c>
      <c r="L286" s="257" t="str">
        <f t="shared" si="1069"/>
        <v>OK!</v>
      </c>
      <c r="M286" s="257" t="str">
        <f t="shared" si="1070"/>
        <v>OK!</v>
      </c>
      <c r="N286" s="257" t="str">
        <f t="shared" si="1071"/>
        <v>OK!</v>
      </c>
      <c r="O286" s="257" t="str">
        <f t="shared" si="1072"/>
        <v>OK!</v>
      </c>
      <c r="P286" s="257" t="str">
        <f t="shared" si="1073"/>
        <v>OK!</v>
      </c>
      <c r="Q286" s="257" t="str">
        <f t="shared" si="1074"/>
        <v>OK!</v>
      </c>
      <c r="R286" s="257" t="str">
        <f t="shared" si="1075"/>
        <v>OK!</v>
      </c>
      <c r="S286" s="257" t="str">
        <f t="shared" si="1076"/>
        <v>OK!</v>
      </c>
      <c r="T286" s="257" t="str">
        <f t="shared" si="1077"/>
        <v>OK!</v>
      </c>
    </row>
    <row r="287" spans="1:20">
      <c r="A287" s="347" t="e">
        <f>A$11</f>
        <v>#REF!</v>
      </c>
      <c r="B287" s="348"/>
      <c r="C287" s="356">
        <v>274120</v>
      </c>
      <c r="D287" s="354">
        <v>421161</v>
      </c>
      <c r="E287" s="354">
        <v>83240</v>
      </c>
      <c r="F287" s="257" t="str">
        <f>IF(C287&lt;0,"STOPP!","OK!")</f>
        <v>OK!</v>
      </c>
      <c r="G287" s="257" t="str">
        <f t="shared" si="1064"/>
        <v>OK!</v>
      </c>
      <c r="H287" s="257" t="str">
        <f t="shared" si="1065"/>
        <v>OK!</v>
      </c>
      <c r="I287" s="257" t="str">
        <f t="shared" si="1066"/>
        <v>OK!</v>
      </c>
      <c r="J287" s="257" t="str">
        <f t="shared" si="1067"/>
        <v>OK!</v>
      </c>
      <c r="K287" s="257" t="str">
        <f t="shared" si="1068"/>
        <v>OK!</v>
      </c>
      <c r="L287" s="257" t="str">
        <f t="shared" si="1069"/>
        <v>OK!</v>
      </c>
      <c r="M287" s="257" t="str">
        <f t="shared" si="1070"/>
        <v>OK!</v>
      </c>
      <c r="N287" s="257" t="str">
        <f t="shared" si="1071"/>
        <v>OK!</v>
      </c>
      <c r="O287" s="257" t="str">
        <f t="shared" si="1072"/>
        <v>OK!</v>
      </c>
      <c r="P287" s="257" t="str">
        <f t="shared" si="1073"/>
        <v>OK!</v>
      </c>
      <c r="Q287" s="257" t="str">
        <f t="shared" si="1074"/>
        <v>OK!</v>
      </c>
      <c r="R287" s="257" t="str">
        <f t="shared" si="1075"/>
        <v>OK!</v>
      </c>
      <c r="S287" s="257" t="str">
        <f>IF(D287&lt;0,"STOPP!","OK!")</f>
        <v>OK!</v>
      </c>
      <c r="T287" s="257" t="str">
        <f>IF(E287&lt;0,"STOPP!","OK!")</f>
        <v>OK!</v>
      </c>
    </row>
    <row r="288" spans="1:20">
      <c r="A288" s="359" t="e">
        <f>A$12</f>
        <v>#REF!</v>
      </c>
      <c r="B288" s="355"/>
      <c r="C288" s="355" t="e">
        <f>#REF!</f>
        <v>#REF!</v>
      </c>
      <c r="D288" s="355" t="e">
        <f>#REF!</f>
        <v>#REF!</v>
      </c>
      <c r="E288" s="355" t="e">
        <f>#REF!</f>
        <v>#REF!</v>
      </c>
      <c r="F288" s="257" t="e">
        <f>IF(C288&gt;C287,"STOPP!","OK!")</f>
        <v>#REF!</v>
      </c>
      <c r="G288" s="257" t="e">
        <f t="shared" si="1064"/>
        <v>#REF!</v>
      </c>
      <c r="H288" s="257" t="e">
        <f t="shared" si="1065"/>
        <v>#REF!</v>
      </c>
      <c r="I288" s="257" t="e">
        <f t="shared" si="1066"/>
        <v>#REF!</v>
      </c>
      <c r="J288" s="257" t="e">
        <f t="shared" si="1067"/>
        <v>#REF!</v>
      </c>
      <c r="K288" s="257" t="e">
        <f t="shared" si="1068"/>
        <v>#REF!</v>
      </c>
      <c r="L288" s="257" t="e">
        <f t="shared" si="1069"/>
        <v>#REF!</v>
      </c>
      <c r="M288" s="257" t="e">
        <f t="shared" si="1070"/>
        <v>#REF!</v>
      </c>
      <c r="N288" s="257" t="e">
        <f t="shared" si="1071"/>
        <v>#REF!</v>
      </c>
      <c r="O288" s="257" t="e">
        <f t="shared" si="1072"/>
        <v>#REF!</v>
      </c>
      <c r="P288" s="257" t="e">
        <f t="shared" si="1073"/>
        <v>#REF!</v>
      </c>
      <c r="Q288" s="257" t="e">
        <f t="shared" si="1074"/>
        <v>#REF!</v>
      </c>
      <c r="R288" s="257" t="e">
        <f t="shared" si="1075"/>
        <v>#REF!</v>
      </c>
      <c r="S288" s="257" t="e">
        <f>IF(D288&gt;D287,"STOPP!","OK!")</f>
        <v>#REF!</v>
      </c>
      <c r="T288" s="257" t="e">
        <f>IF(E288&gt;E287,"STOPP!","OK!")</f>
        <v>#REF!</v>
      </c>
    </row>
    <row r="289" spans="1:20" ht="23.25" customHeight="1">
      <c r="A289" s="454" t="e">
        <f>'(B2) Struktura Organizative'!A47</f>
        <v>#REF!</v>
      </c>
      <c r="B289" s="586" t="e">
        <f>'(B2) Struktura Organizative'!B47</f>
        <v>#REF!</v>
      </c>
      <c r="C289" s="587"/>
      <c r="D289" s="587"/>
      <c r="E289" s="588"/>
      <c r="G289" s="216">
        <f>C293</f>
        <v>0</v>
      </c>
      <c r="H289" s="216">
        <f t="shared" ref="H289" si="1078">D293</f>
        <v>0</v>
      </c>
      <c r="I289" s="216">
        <f t="shared" ref="I289" si="1079">E293</f>
        <v>0</v>
      </c>
      <c r="J289" s="216">
        <f>C290</f>
        <v>0</v>
      </c>
      <c r="K289" s="216">
        <f t="shared" ref="K289" si="1080">D290</f>
        <v>0</v>
      </c>
      <c r="L289" s="216">
        <f t="shared" ref="L289" si="1081">E290</f>
        <v>0</v>
      </c>
      <c r="M289" s="216">
        <f>C291</f>
        <v>0</v>
      </c>
      <c r="N289" s="216">
        <f t="shared" ref="N289" si="1082">D291</f>
        <v>0</v>
      </c>
      <c r="O289" s="216">
        <f t="shared" ref="O289" si="1083">E291</f>
        <v>0</v>
      </c>
      <c r="P289" s="216">
        <f>C292</f>
        <v>0</v>
      </c>
      <c r="Q289" s="216">
        <f t="shared" ref="Q289" si="1084">D292</f>
        <v>0</v>
      </c>
      <c r="R289" s="216">
        <f t="shared" ref="R289" si="1085">E292</f>
        <v>0</v>
      </c>
    </row>
    <row r="290" spans="1:20">
      <c r="A290" s="190" t="e">
        <f>A$8</f>
        <v>#REF!</v>
      </c>
      <c r="B290" s="190"/>
      <c r="C290" s="355">
        <f>C296</f>
        <v>0</v>
      </c>
      <c r="D290" s="355">
        <f t="shared" ref="D290:E290" si="1086">D296</f>
        <v>0</v>
      </c>
      <c r="E290" s="355">
        <f t="shared" si="1086"/>
        <v>0</v>
      </c>
      <c r="F290" s="257" t="str">
        <f t="shared" ref="F290:F292" si="1087">IF(C290&lt;0,"STOPP!","OK!")</f>
        <v>OK!</v>
      </c>
      <c r="G290" s="257" t="str">
        <f t="shared" ref="G290:G292" si="1088">IF(D290&lt;0,"STOPP!","OK!")</f>
        <v>OK!</v>
      </c>
      <c r="H290" s="257" t="str">
        <f t="shared" ref="H290:H292" si="1089">IF(E290&lt;0,"STOPP!","OK!")</f>
        <v>OK!</v>
      </c>
      <c r="I290" s="257" t="str">
        <f t="shared" ref="I290:I292" si="1090">IF(F290&lt;0,"STOPP!","OK!")</f>
        <v>OK!</v>
      </c>
      <c r="J290" s="257" t="str">
        <f t="shared" ref="J290:J292" si="1091">IF(G290&lt;0,"STOPP!","OK!")</f>
        <v>OK!</v>
      </c>
      <c r="K290" s="257" t="str">
        <f t="shared" ref="K290:K292" si="1092">IF(H290&lt;0,"STOPP!","OK!")</f>
        <v>OK!</v>
      </c>
      <c r="L290" s="257" t="str">
        <f t="shared" ref="L290:L292" si="1093">IF(I290&lt;0,"STOPP!","OK!")</f>
        <v>OK!</v>
      </c>
      <c r="M290" s="257" t="str">
        <f t="shared" ref="M290:M292" si="1094">IF(J290&lt;0,"STOPP!","OK!")</f>
        <v>OK!</v>
      </c>
      <c r="N290" s="257" t="str">
        <f t="shared" ref="N290:N292" si="1095">IF(K290&lt;0,"STOPP!","OK!")</f>
        <v>OK!</v>
      </c>
      <c r="O290" s="257" t="str">
        <f t="shared" ref="O290:O292" si="1096">IF(L290&lt;0,"STOPP!","OK!")</f>
        <v>OK!</v>
      </c>
      <c r="P290" s="257" t="str">
        <f t="shared" ref="P290:P292" si="1097">IF(M290&lt;0,"STOPP!","OK!")</f>
        <v>OK!</v>
      </c>
      <c r="Q290" s="257" t="str">
        <f t="shared" ref="Q290:Q292" si="1098">IF(N290&lt;0,"STOPP!","OK!")</f>
        <v>OK!</v>
      </c>
      <c r="R290" s="257" t="str">
        <f t="shared" ref="R290:R292" si="1099">IF(O290&lt;0,"STOPP!","OK!")</f>
        <v>OK!</v>
      </c>
      <c r="S290" s="257" t="str">
        <f t="shared" ref="S290:S292" si="1100">IF(D290&lt;0,"STOPP!","OK!")</f>
        <v>OK!</v>
      </c>
      <c r="T290" s="257" t="str">
        <f t="shared" ref="T290:T292" si="1101">IF(E290&lt;0,"STOPP!","OK!")</f>
        <v>OK!</v>
      </c>
    </row>
    <row r="291" spans="1:20">
      <c r="A291" s="190" t="e">
        <f>A$9</f>
        <v>#REF!</v>
      </c>
      <c r="B291" s="190"/>
      <c r="C291" s="355">
        <f>C297</f>
        <v>0</v>
      </c>
      <c r="D291" s="355">
        <f t="shared" ref="D291:E291" si="1102">D297</f>
        <v>0</v>
      </c>
      <c r="E291" s="355">
        <f t="shared" si="1102"/>
        <v>0</v>
      </c>
      <c r="F291" s="257" t="str">
        <f t="shared" si="1087"/>
        <v>OK!</v>
      </c>
      <c r="G291" s="257" t="str">
        <f t="shared" si="1088"/>
        <v>OK!</v>
      </c>
      <c r="H291" s="257" t="str">
        <f t="shared" si="1089"/>
        <v>OK!</v>
      </c>
      <c r="I291" s="257" t="str">
        <f t="shared" si="1090"/>
        <v>OK!</v>
      </c>
      <c r="J291" s="257" t="str">
        <f t="shared" si="1091"/>
        <v>OK!</v>
      </c>
      <c r="K291" s="257" t="str">
        <f t="shared" si="1092"/>
        <v>OK!</v>
      </c>
      <c r="L291" s="257" t="str">
        <f t="shared" si="1093"/>
        <v>OK!</v>
      </c>
      <c r="M291" s="257" t="str">
        <f t="shared" si="1094"/>
        <v>OK!</v>
      </c>
      <c r="N291" s="257" t="str">
        <f t="shared" si="1095"/>
        <v>OK!</v>
      </c>
      <c r="O291" s="257" t="str">
        <f t="shared" si="1096"/>
        <v>OK!</v>
      </c>
      <c r="P291" s="257" t="str">
        <f t="shared" si="1097"/>
        <v>OK!</v>
      </c>
      <c r="Q291" s="257" t="str">
        <f t="shared" si="1098"/>
        <v>OK!</v>
      </c>
      <c r="R291" s="257" t="str">
        <f t="shared" si="1099"/>
        <v>OK!</v>
      </c>
      <c r="S291" s="257" t="str">
        <f t="shared" si="1100"/>
        <v>OK!</v>
      </c>
      <c r="T291" s="257" t="str">
        <f t="shared" si="1101"/>
        <v>OK!</v>
      </c>
    </row>
    <row r="292" spans="1:20">
      <c r="A292" s="357" t="e">
        <f>A$10</f>
        <v>#REF!</v>
      </c>
      <c r="B292" s="358"/>
      <c r="C292" s="355">
        <f>C293-C290-C291</f>
        <v>0</v>
      </c>
      <c r="D292" s="353">
        <f>D293-D290-D291</f>
        <v>0</v>
      </c>
      <c r="E292" s="353">
        <f>E293-E290-E291</f>
        <v>0</v>
      </c>
      <c r="F292" s="257" t="str">
        <f t="shared" si="1087"/>
        <v>OK!</v>
      </c>
      <c r="G292" s="257" t="str">
        <f t="shared" si="1088"/>
        <v>OK!</v>
      </c>
      <c r="H292" s="257" t="str">
        <f t="shared" si="1089"/>
        <v>OK!</v>
      </c>
      <c r="I292" s="257" t="str">
        <f t="shared" si="1090"/>
        <v>OK!</v>
      </c>
      <c r="J292" s="257" t="str">
        <f t="shared" si="1091"/>
        <v>OK!</v>
      </c>
      <c r="K292" s="257" t="str">
        <f t="shared" si="1092"/>
        <v>OK!</v>
      </c>
      <c r="L292" s="257" t="str">
        <f t="shared" si="1093"/>
        <v>OK!</v>
      </c>
      <c r="M292" s="257" t="str">
        <f t="shared" si="1094"/>
        <v>OK!</v>
      </c>
      <c r="N292" s="257" t="str">
        <f t="shared" si="1095"/>
        <v>OK!</v>
      </c>
      <c r="O292" s="257" t="str">
        <f t="shared" si="1096"/>
        <v>OK!</v>
      </c>
      <c r="P292" s="257" t="str">
        <f t="shared" si="1097"/>
        <v>OK!</v>
      </c>
      <c r="Q292" s="257" t="str">
        <f t="shared" si="1098"/>
        <v>OK!</v>
      </c>
      <c r="R292" s="257" t="str">
        <f t="shared" si="1099"/>
        <v>OK!</v>
      </c>
      <c r="S292" s="257" t="str">
        <f t="shared" si="1100"/>
        <v>OK!</v>
      </c>
      <c r="T292" s="257" t="str">
        <f t="shared" si="1101"/>
        <v>OK!</v>
      </c>
    </row>
    <row r="293" spans="1:20">
      <c r="A293" s="347" t="e">
        <f>A$11</f>
        <v>#REF!</v>
      </c>
      <c r="B293" s="348"/>
      <c r="C293" s="355">
        <f>C299</f>
        <v>0</v>
      </c>
      <c r="D293" s="355">
        <f t="shared" ref="D293:E293" si="1103">D299</f>
        <v>0</v>
      </c>
      <c r="E293" s="355">
        <f t="shared" si="1103"/>
        <v>0</v>
      </c>
      <c r="F293" s="257" t="str">
        <f>IF(C293&lt;0,"STOPP!","OK!")</f>
        <v>OK!</v>
      </c>
      <c r="G293" s="257" t="str">
        <f t="shared" ref="G293:G294" si="1104">IF(D293&lt;0,"STOPP!","OK!")</f>
        <v>OK!</v>
      </c>
      <c r="H293" s="257" t="str">
        <f t="shared" ref="H293:H294" si="1105">IF(E293&lt;0,"STOPP!","OK!")</f>
        <v>OK!</v>
      </c>
      <c r="I293" s="257" t="str">
        <f t="shared" ref="I293:I294" si="1106">IF(F293&lt;0,"STOPP!","OK!")</f>
        <v>OK!</v>
      </c>
      <c r="J293" s="257" t="str">
        <f t="shared" ref="J293:J294" si="1107">IF(G293&lt;0,"STOPP!","OK!")</f>
        <v>OK!</v>
      </c>
      <c r="K293" s="257" t="str">
        <f t="shared" ref="K293:K294" si="1108">IF(H293&lt;0,"STOPP!","OK!")</f>
        <v>OK!</v>
      </c>
      <c r="L293" s="257" t="str">
        <f t="shared" ref="L293:L294" si="1109">IF(I293&lt;0,"STOPP!","OK!")</f>
        <v>OK!</v>
      </c>
      <c r="M293" s="257" t="str">
        <f t="shared" ref="M293:M294" si="1110">IF(J293&lt;0,"STOPP!","OK!")</f>
        <v>OK!</v>
      </c>
      <c r="N293" s="257" t="str">
        <f t="shared" ref="N293:N294" si="1111">IF(K293&lt;0,"STOPP!","OK!")</f>
        <v>OK!</v>
      </c>
      <c r="O293" s="257" t="str">
        <f t="shared" ref="O293:O294" si="1112">IF(L293&lt;0,"STOPP!","OK!")</f>
        <v>OK!</v>
      </c>
      <c r="P293" s="257" t="str">
        <f t="shared" ref="P293:P294" si="1113">IF(M293&lt;0,"STOPP!","OK!")</f>
        <v>OK!</v>
      </c>
      <c r="Q293" s="257" t="str">
        <f t="shared" ref="Q293:Q294" si="1114">IF(N293&lt;0,"STOPP!","OK!")</f>
        <v>OK!</v>
      </c>
      <c r="R293" s="257" t="str">
        <f t="shared" ref="R293:R294" si="1115">IF(O293&lt;0,"STOPP!","OK!")</f>
        <v>OK!</v>
      </c>
      <c r="S293" s="257" t="str">
        <f>IF(D293&lt;0,"STOPP!","OK!")</f>
        <v>OK!</v>
      </c>
      <c r="T293" s="257" t="str">
        <f>IF(E293&lt;0,"STOPP!","OK!")</f>
        <v>OK!</v>
      </c>
    </row>
    <row r="294" spans="1:20">
      <c r="A294" s="359" t="e">
        <f>A$12</f>
        <v>#REF!</v>
      </c>
      <c r="B294" s="355"/>
      <c r="C294" s="355" t="e">
        <f>#REF!</f>
        <v>#REF!</v>
      </c>
      <c r="D294" s="353" t="e">
        <f>#REF!</f>
        <v>#REF!</v>
      </c>
      <c r="E294" s="353" t="e">
        <f>#REF!</f>
        <v>#REF!</v>
      </c>
      <c r="F294" s="257" t="e">
        <f>IF(C294&gt;C293,"STOPP!","OK!")</f>
        <v>#REF!</v>
      </c>
      <c r="G294" s="257" t="e">
        <f t="shared" si="1104"/>
        <v>#REF!</v>
      </c>
      <c r="H294" s="257" t="e">
        <f t="shared" si="1105"/>
        <v>#REF!</v>
      </c>
      <c r="I294" s="257" t="e">
        <f t="shared" si="1106"/>
        <v>#REF!</v>
      </c>
      <c r="J294" s="257" t="e">
        <f t="shared" si="1107"/>
        <v>#REF!</v>
      </c>
      <c r="K294" s="257" t="e">
        <f t="shared" si="1108"/>
        <v>#REF!</v>
      </c>
      <c r="L294" s="257" t="e">
        <f t="shared" si="1109"/>
        <v>#REF!</v>
      </c>
      <c r="M294" s="257" t="e">
        <f t="shared" si="1110"/>
        <v>#REF!</v>
      </c>
      <c r="N294" s="257" t="e">
        <f t="shared" si="1111"/>
        <v>#REF!</v>
      </c>
      <c r="O294" s="257" t="e">
        <f t="shared" si="1112"/>
        <v>#REF!</v>
      </c>
      <c r="P294" s="257" t="e">
        <f t="shared" si="1113"/>
        <v>#REF!</v>
      </c>
      <c r="Q294" s="257" t="e">
        <f t="shared" si="1114"/>
        <v>#REF!</v>
      </c>
      <c r="R294" s="257" t="e">
        <f t="shared" si="1115"/>
        <v>#REF!</v>
      </c>
      <c r="S294" s="257" t="e">
        <f>IF(D294&gt;D293,"STOPP!","OK!")</f>
        <v>#REF!</v>
      </c>
      <c r="T294" s="257" t="e">
        <f>IF(E294&gt;E293,"STOPP!","OK!")</f>
        <v>#REF!</v>
      </c>
    </row>
    <row r="295" spans="1:20" ht="15.75">
      <c r="A295" s="465" t="e">
        <f>#REF!</f>
        <v>#REF!</v>
      </c>
      <c r="B295" s="583" t="e">
        <f>#REF!</f>
        <v>#REF!</v>
      </c>
      <c r="C295" s="584"/>
      <c r="D295" s="584"/>
      <c r="E295" s="585"/>
      <c r="F295" s="257"/>
      <c r="G295" s="257"/>
      <c r="H295" s="257"/>
      <c r="I295" s="257"/>
      <c r="J295" s="257"/>
      <c r="K295" s="257"/>
      <c r="L295" s="257"/>
      <c r="M295" s="257"/>
      <c r="N295" s="257"/>
      <c r="O295" s="257"/>
      <c r="P295" s="257"/>
      <c r="Q295" s="257"/>
      <c r="R295" s="257"/>
      <c r="S295" s="257"/>
      <c r="T295" s="257"/>
    </row>
    <row r="296" spans="1:20">
      <c r="A296" s="190" t="e">
        <f>A$8</f>
        <v>#REF!</v>
      </c>
      <c r="B296" s="190"/>
      <c r="C296" s="191"/>
      <c r="D296" s="191"/>
      <c r="E296" s="191"/>
      <c r="F296" s="257" t="str">
        <f t="shared" ref="F296:F298" si="1116">IF(C296&lt;0,"STOPP!","OK!")</f>
        <v>OK!</v>
      </c>
      <c r="G296" s="257" t="str">
        <f t="shared" ref="G296:G300" si="1117">IF(D296&lt;0,"STOPP!","OK!")</f>
        <v>OK!</v>
      </c>
      <c r="H296" s="257" t="str">
        <f t="shared" ref="H296:H300" si="1118">IF(E296&lt;0,"STOPP!","OK!")</f>
        <v>OK!</v>
      </c>
      <c r="I296" s="257" t="str">
        <f t="shared" ref="I296:I300" si="1119">IF(F296&lt;0,"STOPP!","OK!")</f>
        <v>OK!</v>
      </c>
      <c r="J296" s="257" t="str">
        <f t="shared" ref="J296:J300" si="1120">IF(G296&lt;0,"STOPP!","OK!")</f>
        <v>OK!</v>
      </c>
      <c r="K296" s="257" t="str">
        <f t="shared" ref="K296:K300" si="1121">IF(H296&lt;0,"STOPP!","OK!")</f>
        <v>OK!</v>
      </c>
      <c r="L296" s="257" t="str">
        <f t="shared" ref="L296:L300" si="1122">IF(I296&lt;0,"STOPP!","OK!")</f>
        <v>OK!</v>
      </c>
      <c r="M296" s="257" t="str">
        <f t="shared" ref="M296:M300" si="1123">IF(J296&lt;0,"STOPP!","OK!")</f>
        <v>OK!</v>
      </c>
      <c r="N296" s="257" t="str">
        <f t="shared" ref="N296:N300" si="1124">IF(K296&lt;0,"STOPP!","OK!")</f>
        <v>OK!</v>
      </c>
      <c r="O296" s="257" t="str">
        <f t="shared" ref="O296:O300" si="1125">IF(L296&lt;0,"STOPP!","OK!")</f>
        <v>OK!</v>
      </c>
      <c r="P296" s="257" t="str">
        <f t="shared" ref="P296:P300" si="1126">IF(M296&lt;0,"STOPP!","OK!")</f>
        <v>OK!</v>
      </c>
      <c r="Q296" s="257" t="str">
        <f t="shared" ref="Q296:Q300" si="1127">IF(N296&lt;0,"STOPP!","OK!")</f>
        <v>OK!</v>
      </c>
      <c r="R296" s="257" t="str">
        <f t="shared" ref="R296:R300" si="1128">IF(O296&lt;0,"STOPP!","OK!")</f>
        <v>OK!</v>
      </c>
      <c r="S296" s="257" t="str">
        <f t="shared" ref="S296:S298" si="1129">IF(D296&lt;0,"STOPP!","OK!")</f>
        <v>OK!</v>
      </c>
      <c r="T296" s="257" t="str">
        <f t="shared" ref="T296:T298" si="1130">IF(E296&lt;0,"STOPP!","OK!")</f>
        <v>OK!</v>
      </c>
    </row>
    <row r="297" spans="1:20">
      <c r="A297" s="190" t="e">
        <f>A$9</f>
        <v>#REF!</v>
      </c>
      <c r="B297" s="190"/>
      <c r="C297" s="192"/>
      <c r="D297" s="192"/>
      <c r="E297" s="192"/>
      <c r="F297" s="257" t="str">
        <f t="shared" si="1116"/>
        <v>OK!</v>
      </c>
      <c r="G297" s="257" t="str">
        <f t="shared" si="1117"/>
        <v>OK!</v>
      </c>
      <c r="H297" s="257" t="str">
        <f t="shared" si="1118"/>
        <v>OK!</v>
      </c>
      <c r="I297" s="257" t="str">
        <f t="shared" si="1119"/>
        <v>OK!</v>
      </c>
      <c r="J297" s="257" t="str">
        <f t="shared" si="1120"/>
        <v>OK!</v>
      </c>
      <c r="K297" s="257" t="str">
        <f t="shared" si="1121"/>
        <v>OK!</v>
      </c>
      <c r="L297" s="257" t="str">
        <f t="shared" si="1122"/>
        <v>OK!</v>
      </c>
      <c r="M297" s="257" t="str">
        <f t="shared" si="1123"/>
        <v>OK!</v>
      </c>
      <c r="N297" s="257" t="str">
        <f t="shared" si="1124"/>
        <v>OK!</v>
      </c>
      <c r="O297" s="257" t="str">
        <f t="shared" si="1125"/>
        <v>OK!</v>
      </c>
      <c r="P297" s="257" t="str">
        <f t="shared" si="1126"/>
        <v>OK!</v>
      </c>
      <c r="Q297" s="257" t="str">
        <f t="shared" si="1127"/>
        <v>OK!</v>
      </c>
      <c r="R297" s="257" t="str">
        <f t="shared" si="1128"/>
        <v>OK!</v>
      </c>
      <c r="S297" s="257" t="str">
        <f t="shared" si="1129"/>
        <v>OK!</v>
      </c>
      <c r="T297" s="257" t="str">
        <f t="shared" si="1130"/>
        <v>OK!</v>
      </c>
    </row>
    <row r="298" spans="1:20">
      <c r="A298" s="357" t="e">
        <f>A$10</f>
        <v>#REF!</v>
      </c>
      <c r="B298" s="358"/>
      <c r="C298" s="355">
        <f>C299-C296-C297</f>
        <v>0</v>
      </c>
      <c r="D298" s="353">
        <f>D299-D296-D297</f>
        <v>0</v>
      </c>
      <c r="E298" s="353">
        <f>E299-E296-E297</f>
        <v>0</v>
      </c>
      <c r="F298" s="257" t="str">
        <f t="shared" si="1116"/>
        <v>OK!</v>
      </c>
      <c r="G298" s="257" t="str">
        <f t="shared" si="1117"/>
        <v>OK!</v>
      </c>
      <c r="H298" s="257" t="str">
        <f t="shared" si="1118"/>
        <v>OK!</v>
      </c>
      <c r="I298" s="257" t="str">
        <f t="shared" si="1119"/>
        <v>OK!</v>
      </c>
      <c r="J298" s="257" t="str">
        <f t="shared" si="1120"/>
        <v>OK!</v>
      </c>
      <c r="K298" s="257" t="str">
        <f t="shared" si="1121"/>
        <v>OK!</v>
      </c>
      <c r="L298" s="257" t="str">
        <f t="shared" si="1122"/>
        <v>OK!</v>
      </c>
      <c r="M298" s="257" t="str">
        <f t="shared" si="1123"/>
        <v>OK!</v>
      </c>
      <c r="N298" s="257" t="str">
        <f t="shared" si="1124"/>
        <v>OK!</v>
      </c>
      <c r="O298" s="257" t="str">
        <f t="shared" si="1125"/>
        <v>OK!</v>
      </c>
      <c r="P298" s="257" t="str">
        <f t="shared" si="1126"/>
        <v>OK!</v>
      </c>
      <c r="Q298" s="257" t="str">
        <f t="shared" si="1127"/>
        <v>OK!</v>
      </c>
      <c r="R298" s="257" t="str">
        <f t="shared" si="1128"/>
        <v>OK!</v>
      </c>
      <c r="S298" s="257" t="str">
        <f t="shared" si="1129"/>
        <v>OK!</v>
      </c>
      <c r="T298" s="257" t="str">
        <f t="shared" si="1130"/>
        <v>OK!</v>
      </c>
    </row>
    <row r="299" spans="1:20">
      <c r="A299" s="347" t="e">
        <f>A$11</f>
        <v>#REF!</v>
      </c>
      <c r="B299" s="348"/>
      <c r="C299" s="356"/>
      <c r="D299" s="354"/>
      <c r="E299" s="354"/>
      <c r="F299" s="257" t="str">
        <f>IF(C299&lt;0,"STOPP!","OK!")</f>
        <v>OK!</v>
      </c>
      <c r="G299" s="257" t="str">
        <f t="shared" si="1117"/>
        <v>OK!</v>
      </c>
      <c r="H299" s="257" t="str">
        <f t="shared" si="1118"/>
        <v>OK!</v>
      </c>
      <c r="I299" s="257" t="str">
        <f t="shared" si="1119"/>
        <v>OK!</v>
      </c>
      <c r="J299" s="257" t="str">
        <f t="shared" si="1120"/>
        <v>OK!</v>
      </c>
      <c r="K299" s="257" t="str">
        <f t="shared" si="1121"/>
        <v>OK!</v>
      </c>
      <c r="L299" s="257" t="str">
        <f t="shared" si="1122"/>
        <v>OK!</v>
      </c>
      <c r="M299" s="257" t="str">
        <f t="shared" si="1123"/>
        <v>OK!</v>
      </c>
      <c r="N299" s="257" t="str">
        <f t="shared" si="1124"/>
        <v>OK!</v>
      </c>
      <c r="O299" s="257" t="str">
        <f t="shared" si="1125"/>
        <v>OK!</v>
      </c>
      <c r="P299" s="257" t="str">
        <f t="shared" si="1126"/>
        <v>OK!</v>
      </c>
      <c r="Q299" s="257" t="str">
        <f t="shared" si="1127"/>
        <v>OK!</v>
      </c>
      <c r="R299" s="257" t="str">
        <f t="shared" si="1128"/>
        <v>OK!</v>
      </c>
      <c r="S299" s="257" t="str">
        <f>IF(D299&lt;0,"STOPP!","OK!")</f>
        <v>OK!</v>
      </c>
      <c r="T299" s="257" t="str">
        <f>IF(E299&lt;0,"STOPP!","OK!")</f>
        <v>OK!</v>
      </c>
    </row>
    <row r="300" spans="1:20">
      <c r="A300" s="359" t="e">
        <f>A$12</f>
        <v>#REF!</v>
      </c>
      <c r="B300" s="355"/>
      <c r="C300" s="355" t="e">
        <f>#REF!</f>
        <v>#REF!</v>
      </c>
      <c r="D300" s="355" t="e">
        <f>#REF!</f>
        <v>#REF!</v>
      </c>
      <c r="E300" s="355" t="e">
        <f>#REF!</f>
        <v>#REF!</v>
      </c>
      <c r="F300" s="257" t="e">
        <f>IF(C300&gt;C299,"STOPP!","OK!")</f>
        <v>#REF!</v>
      </c>
      <c r="G300" s="257" t="e">
        <f t="shared" si="1117"/>
        <v>#REF!</v>
      </c>
      <c r="H300" s="257" t="e">
        <f t="shared" si="1118"/>
        <v>#REF!</v>
      </c>
      <c r="I300" s="257" t="e">
        <f t="shared" si="1119"/>
        <v>#REF!</v>
      </c>
      <c r="J300" s="257" t="e">
        <f t="shared" si="1120"/>
        <v>#REF!</v>
      </c>
      <c r="K300" s="257" t="e">
        <f t="shared" si="1121"/>
        <v>#REF!</v>
      </c>
      <c r="L300" s="257" t="e">
        <f t="shared" si="1122"/>
        <v>#REF!</v>
      </c>
      <c r="M300" s="257" t="e">
        <f t="shared" si="1123"/>
        <v>#REF!</v>
      </c>
      <c r="N300" s="257" t="e">
        <f t="shared" si="1124"/>
        <v>#REF!</v>
      </c>
      <c r="O300" s="257" t="e">
        <f t="shared" si="1125"/>
        <v>#REF!</v>
      </c>
      <c r="P300" s="257" t="e">
        <f t="shared" si="1126"/>
        <v>#REF!</v>
      </c>
      <c r="Q300" s="257" t="e">
        <f t="shared" si="1127"/>
        <v>#REF!</v>
      </c>
      <c r="R300" s="257" t="e">
        <f t="shared" si="1128"/>
        <v>#REF!</v>
      </c>
      <c r="S300" s="257" t="e">
        <f>IF(D300&gt;D299,"STOPP!","OK!")</f>
        <v>#REF!</v>
      </c>
      <c r="T300" s="257" t="e">
        <f>IF(E300&gt;E299,"STOPP!","OK!")</f>
        <v>#REF!</v>
      </c>
    </row>
    <row r="301" spans="1:20" ht="21.75" customHeight="1">
      <c r="A301" s="454" t="e">
        <f>'(B2) Struktura Organizative'!A49</f>
        <v>#REF!</v>
      </c>
      <c r="B301" s="586" t="e">
        <f>'(B2) Struktura Organizative'!B49</f>
        <v>#REF!</v>
      </c>
      <c r="C301" s="587"/>
      <c r="D301" s="587"/>
      <c r="E301" s="588"/>
      <c r="G301" s="216">
        <f>C305</f>
        <v>0</v>
      </c>
      <c r="H301" s="216">
        <f t="shared" ref="H301" si="1131">D305</f>
        <v>0</v>
      </c>
      <c r="I301" s="216">
        <f t="shared" ref="I301" si="1132">E305</f>
        <v>0</v>
      </c>
      <c r="J301" s="216">
        <f>C302</f>
        <v>0</v>
      </c>
      <c r="K301" s="216">
        <f t="shared" ref="K301" si="1133">D302</f>
        <v>0</v>
      </c>
      <c r="L301" s="216">
        <f t="shared" ref="L301" si="1134">E302</f>
        <v>0</v>
      </c>
      <c r="M301" s="216">
        <f>C303</f>
        <v>0</v>
      </c>
      <c r="N301" s="216">
        <f t="shared" ref="N301" si="1135">D303</f>
        <v>0</v>
      </c>
      <c r="O301" s="216">
        <f t="shared" ref="O301" si="1136">E303</f>
        <v>0</v>
      </c>
      <c r="P301" s="216">
        <f>C304</f>
        <v>0</v>
      </c>
      <c r="Q301" s="216">
        <f t="shared" ref="Q301" si="1137">D304</f>
        <v>0</v>
      </c>
      <c r="R301" s="216">
        <f t="shared" ref="R301" si="1138">E304</f>
        <v>0</v>
      </c>
    </row>
    <row r="302" spans="1:20">
      <c r="A302" s="190" t="e">
        <f>A$8</f>
        <v>#REF!</v>
      </c>
      <c r="B302" s="190"/>
      <c r="C302" s="355">
        <f>C308</f>
        <v>0</v>
      </c>
      <c r="D302" s="355">
        <f t="shared" ref="D302:E302" si="1139">D308</f>
        <v>0</v>
      </c>
      <c r="E302" s="355">
        <f t="shared" si="1139"/>
        <v>0</v>
      </c>
      <c r="F302" s="257" t="str">
        <f t="shared" ref="F302:F304" si="1140">IF(C302&lt;0,"STOPP!","OK!")</f>
        <v>OK!</v>
      </c>
      <c r="G302" s="257" t="str">
        <f t="shared" ref="G302:G304" si="1141">IF(D302&lt;0,"STOPP!","OK!")</f>
        <v>OK!</v>
      </c>
      <c r="H302" s="257" t="str">
        <f t="shared" ref="H302:H304" si="1142">IF(E302&lt;0,"STOPP!","OK!")</f>
        <v>OK!</v>
      </c>
      <c r="I302" s="257" t="str">
        <f t="shared" ref="I302:I304" si="1143">IF(F302&lt;0,"STOPP!","OK!")</f>
        <v>OK!</v>
      </c>
      <c r="J302" s="257" t="str">
        <f t="shared" ref="J302:J304" si="1144">IF(G302&lt;0,"STOPP!","OK!")</f>
        <v>OK!</v>
      </c>
      <c r="K302" s="257" t="str">
        <f t="shared" ref="K302:K304" si="1145">IF(H302&lt;0,"STOPP!","OK!")</f>
        <v>OK!</v>
      </c>
      <c r="L302" s="257" t="str">
        <f t="shared" ref="L302:L304" si="1146">IF(I302&lt;0,"STOPP!","OK!")</f>
        <v>OK!</v>
      </c>
      <c r="M302" s="257" t="str">
        <f t="shared" ref="M302:M304" si="1147">IF(J302&lt;0,"STOPP!","OK!")</f>
        <v>OK!</v>
      </c>
      <c r="N302" s="257" t="str">
        <f t="shared" ref="N302:N304" si="1148">IF(K302&lt;0,"STOPP!","OK!")</f>
        <v>OK!</v>
      </c>
      <c r="O302" s="257" t="str">
        <f t="shared" ref="O302:O304" si="1149">IF(L302&lt;0,"STOPP!","OK!")</f>
        <v>OK!</v>
      </c>
      <c r="P302" s="257" t="str">
        <f t="shared" ref="P302:P304" si="1150">IF(M302&lt;0,"STOPP!","OK!")</f>
        <v>OK!</v>
      </c>
      <c r="Q302" s="257" t="str">
        <f t="shared" ref="Q302:Q304" si="1151">IF(N302&lt;0,"STOPP!","OK!")</f>
        <v>OK!</v>
      </c>
      <c r="R302" s="257" t="str">
        <f t="shared" ref="R302:R304" si="1152">IF(O302&lt;0,"STOPP!","OK!")</f>
        <v>OK!</v>
      </c>
      <c r="S302" s="257" t="str">
        <f t="shared" ref="S302:S304" si="1153">IF(D302&lt;0,"STOPP!","OK!")</f>
        <v>OK!</v>
      </c>
      <c r="T302" s="257" t="str">
        <f t="shared" ref="T302:T304" si="1154">IF(E302&lt;0,"STOPP!","OK!")</f>
        <v>OK!</v>
      </c>
    </row>
    <row r="303" spans="1:20">
      <c r="A303" s="190" t="e">
        <f>A$9</f>
        <v>#REF!</v>
      </c>
      <c r="B303" s="190"/>
      <c r="C303" s="355">
        <f>C309</f>
        <v>0</v>
      </c>
      <c r="D303" s="355">
        <f t="shared" ref="D303:E303" si="1155">D309</f>
        <v>0</v>
      </c>
      <c r="E303" s="355">
        <f t="shared" si="1155"/>
        <v>0</v>
      </c>
      <c r="F303" s="257" t="str">
        <f t="shared" si="1140"/>
        <v>OK!</v>
      </c>
      <c r="G303" s="257" t="str">
        <f t="shared" si="1141"/>
        <v>OK!</v>
      </c>
      <c r="H303" s="257" t="str">
        <f t="shared" si="1142"/>
        <v>OK!</v>
      </c>
      <c r="I303" s="257" t="str">
        <f t="shared" si="1143"/>
        <v>OK!</v>
      </c>
      <c r="J303" s="257" t="str">
        <f t="shared" si="1144"/>
        <v>OK!</v>
      </c>
      <c r="K303" s="257" t="str">
        <f t="shared" si="1145"/>
        <v>OK!</v>
      </c>
      <c r="L303" s="257" t="str">
        <f t="shared" si="1146"/>
        <v>OK!</v>
      </c>
      <c r="M303" s="257" t="str">
        <f t="shared" si="1147"/>
        <v>OK!</v>
      </c>
      <c r="N303" s="257" t="str">
        <f t="shared" si="1148"/>
        <v>OK!</v>
      </c>
      <c r="O303" s="257" t="str">
        <f t="shared" si="1149"/>
        <v>OK!</v>
      </c>
      <c r="P303" s="257" t="str">
        <f t="shared" si="1150"/>
        <v>OK!</v>
      </c>
      <c r="Q303" s="257" t="str">
        <f t="shared" si="1151"/>
        <v>OK!</v>
      </c>
      <c r="R303" s="257" t="str">
        <f t="shared" si="1152"/>
        <v>OK!</v>
      </c>
      <c r="S303" s="257" t="str">
        <f t="shared" si="1153"/>
        <v>OK!</v>
      </c>
      <c r="T303" s="257" t="str">
        <f t="shared" si="1154"/>
        <v>OK!</v>
      </c>
    </row>
    <row r="304" spans="1:20">
      <c r="A304" s="357" t="e">
        <f>A$10</f>
        <v>#REF!</v>
      </c>
      <c r="B304" s="358"/>
      <c r="C304" s="355">
        <f>C305-C302-C303</f>
        <v>0</v>
      </c>
      <c r="D304" s="353">
        <f>D305-D302-D303</f>
        <v>0</v>
      </c>
      <c r="E304" s="353">
        <f>E305-E302-E303</f>
        <v>0</v>
      </c>
      <c r="F304" s="257" t="str">
        <f t="shared" si="1140"/>
        <v>OK!</v>
      </c>
      <c r="G304" s="257" t="str">
        <f t="shared" si="1141"/>
        <v>OK!</v>
      </c>
      <c r="H304" s="257" t="str">
        <f t="shared" si="1142"/>
        <v>OK!</v>
      </c>
      <c r="I304" s="257" t="str">
        <f t="shared" si="1143"/>
        <v>OK!</v>
      </c>
      <c r="J304" s="257" t="str">
        <f t="shared" si="1144"/>
        <v>OK!</v>
      </c>
      <c r="K304" s="257" t="str">
        <f t="shared" si="1145"/>
        <v>OK!</v>
      </c>
      <c r="L304" s="257" t="str">
        <f t="shared" si="1146"/>
        <v>OK!</v>
      </c>
      <c r="M304" s="257" t="str">
        <f t="shared" si="1147"/>
        <v>OK!</v>
      </c>
      <c r="N304" s="257" t="str">
        <f t="shared" si="1148"/>
        <v>OK!</v>
      </c>
      <c r="O304" s="257" t="str">
        <f t="shared" si="1149"/>
        <v>OK!</v>
      </c>
      <c r="P304" s="257" t="str">
        <f t="shared" si="1150"/>
        <v>OK!</v>
      </c>
      <c r="Q304" s="257" t="str">
        <f t="shared" si="1151"/>
        <v>OK!</v>
      </c>
      <c r="R304" s="257" t="str">
        <f t="shared" si="1152"/>
        <v>OK!</v>
      </c>
      <c r="S304" s="257" t="str">
        <f t="shared" si="1153"/>
        <v>OK!</v>
      </c>
      <c r="T304" s="257" t="str">
        <f t="shared" si="1154"/>
        <v>OK!</v>
      </c>
    </row>
    <row r="305" spans="1:20">
      <c r="A305" s="347" t="e">
        <f>A$11</f>
        <v>#REF!</v>
      </c>
      <c r="B305" s="348"/>
      <c r="C305" s="355">
        <f>C311</f>
        <v>0</v>
      </c>
      <c r="D305" s="355">
        <f t="shared" ref="D305:E305" si="1156">D311</f>
        <v>0</v>
      </c>
      <c r="E305" s="355">
        <f t="shared" si="1156"/>
        <v>0</v>
      </c>
      <c r="F305" s="257" t="str">
        <f>IF(C305&lt;0,"STOPP!","OK!")</f>
        <v>OK!</v>
      </c>
      <c r="G305" s="257" t="str">
        <f t="shared" ref="G305:G306" si="1157">IF(D305&lt;0,"STOPP!","OK!")</f>
        <v>OK!</v>
      </c>
      <c r="H305" s="257" t="str">
        <f t="shared" ref="H305:H306" si="1158">IF(E305&lt;0,"STOPP!","OK!")</f>
        <v>OK!</v>
      </c>
      <c r="I305" s="257" t="str">
        <f t="shared" ref="I305:I306" si="1159">IF(F305&lt;0,"STOPP!","OK!")</f>
        <v>OK!</v>
      </c>
      <c r="J305" s="257" t="str">
        <f t="shared" ref="J305:J306" si="1160">IF(G305&lt;0,"STOPP!","OK!")</f>
        <v>OK!</v>
      </c>
      <c r="K305" s="257" t="str">
        <f t="shared" ref="K305:K306" si="1161">IF(H305&lt;0,"STOPP!","OK!")</f>
        <v>OK!</v>
      </c>
      <c r="L305" s="257" t="str">
        <f t="shared" ref="L305:L306" si="1162">IF(I305&lt;0,"STOPP!","OK!")</f>
        <v>OK!</v>
      </c>
      <c r="M305" s="257" t="str">
        <f t="shared" ref="M305:M306" si="1163">IF(J305&lt;0,"STOPP!","OK!")</f>
        <v>OK!</v>
      </c>
      <c r="N305" s="257" t="str">
        <f t="shared" ref="N305:N306" si="1164">IF(K305&lt;0,"STOPP!","OK!")</f>
        <v>OK!</v>
      </c>
      <c r="O305" s="257" t="str">
        <f t="shared" ref="O305:O306" si="1165">IF(L305&lt;0,"STOPP!","OK!")</f>
        <v>OK!</v>
      </c>
      <c r="P305" s="257" t="str">
        <f t="shared" ref="P305:P306" si="1166">IF(M305&lt;0,"STOPP!","OK!")</f>
        <v>OK!</v>
      </c>
      <c r="Q305" s="257" t="str">
        <f t="shared" ref="Q305:Q306" si="1167">IF(N305&lt;0,"STOPP!","OK!")</f>
        <v>OK!</v>
      </c>
      <c r="R305" s="257" t="str">
        <f t="shared" ref="R305:R306" si="1168">IF(O305&lt;0,"STOPP!","OK!")</f>
        <v>OK!</v>
      </c>
      <c r="S305" s="257" t="str">
        <f>IF(D305&lt;0,"STOPP!","OK!")</f>
        <v>OK!</v>
      </c>
      <c r="T305" s="257" t="str">
        <f>IF(E305&lt;0,"STOPP!","OK!")</f>
        <v>OK!</v>
      </c>
    </row>
    <row r="306" spans="1:20">
      <c r="A306" s="359" t="e">
        <f>A$12</f>
        <v>#REF!</v>
      </c>
      <c r="B306" s="355"/>
      <c r="C306" s="355" t="e">
        <f>#REF!</f>
        <v>#REF!</v>
      </c>
      <c r="D306" s="353" t="e">
        <f>#REF!</f>
        <v>#REF!</v>
      </c>
      <c r="E306" s="353" t="e">
        <f>#REF!</f>
        <v>#REF!</v>
      </c>
      <c r="F306" s="257" t="e">
        <f>IF(C306&gt;C305,"STOPP!","OK!")</f>
        <v>#REF!</v>
      </c>
      <c r="G306" s="257" t="e">
        <f t="shared" si="1157"/>
        <v>#REF!</v>
      </c>
      <c r="H306" s="257" t="e">
        <f t="shared" si="1158"/>
        <v>#REF!</v>
      </c>
      <c r="I306" s="257" t="e">
        <f t="shared" si="1159"/>
        <v>#REF!</v>
      </c>
      <c r="J306" s="257" t="e">
        <f t="shared" si="1160"/>
        <v>#REF!</v>
      </c>
      <c r="K306" s="257" t="e">
        <f t="shared" si="1161"/>
        <v>#REF!</v>
      </c>
      <c r="L306" s="257" t="e">
        <f t="shared" si="1162"/>
        <v>#REF!</v>
      </c>
      <c r="M306" s="257" t="e">
        <f t="shared" si="1163"/>
        <v>#REF!</v>
      </c>
      <c r="N306" s="257" t="e">
        <f t="shared" si="1164"/>
        <v>#REF!</v>
      </c>
      <c r="O306" s="257" t="e">
        <f t="shared" si="1165"/>
        <v>#REF!</v>
      </c>
      <c r="P306" s="257" t="e">
        <f t="shared" si="1166"/>
        <v>#REF!</v>
      </c>
      <c r="Q306" s="257" t="e">
        <f t="shared" si="1167"/>
        <v>#REF!</v>
      </c>
      <c r="R306" s="257" t="e">
        <f t="shared" si="1168"/>
        <v>#REF!</v>
      </c>
      <c r="S306" s="257" t="e">
        <f>IF(D306&gt;D305,"STOPP!","OK!")</f>
        <v>#REF!</v>
      </c>
      <c r="T306" s="257" t="e">
        <f>IF(E306&gt;E305,"STOPP!","OK!")</f>
        <v>#REF!</v>
      </c>
    </row>
    <row r="307" spans="1:20" ht="15.75">
      <c r="A307" s="465" t="e">
        <f>#REF!</f>
        <v>#REF!</v>
      </c>
      <c r="B307" s="583" t="e">
        <f>#REF!</f>
        <v>#REF!</v>
      </c>
      <c r="C307" s="584"/>
      <c r="D307" s="584"/>
      <c r="E307" s="585"/>
      <c r="F307" s="257"/>
      <c r="G307" s="257"/>
      <c r="H307" s="257"/>
      <c r="I307" s="257"/>
      <c r="J307" s="257"/>
      <c r="K307" s="257"/>
      <c r="L307" s="257"/>
      <c r="M307" s="257"/>
      <c r="N307" s="257"/>
      <c r="O307" s="257"/>
      <c r="P307" s="257"/>
      <c r="Q307" s="257"/>
      <c r="R307" s="257"/>
      <c r="S307" s="257"/>
      <c r="T307" s="257"/>
    </row>
    <row r="308" spans="1:20">
      <c r="A308" s="190" t="e">
        <f>A$8</f>
        <v>#REF!</v>
      </c>
      <c r="B308" s="190"/>
      <c r="C308" s="191"/>
      <c r="D308" s="191"/>
      <c r="E308" s="191"/>
      <c r="F308" s="257" t="str">
        <f t="shared" ref="F308:F310" si="1169">IF(C308&lt;0,"STOPP!","OK!")</f>
        <v>OK!</v>
      </c>
      <c r="G308" s="257" t="str">
        <f t="shared" ref="G308:G312" si="1170">IF(D308&lt;0,"STOPP!","OK!")</f>
        <v>OK!</v>
      </c>
      <c r="H308" s="257" t="str">
        <f t="shared" ref="H308:H312" si="1171">IF(E308&lt;0,"STOPP!","OK!")</f>
        <v>OK!</v>
      </c>
      <c r="I308" s="257" t="str">
        <f t="shared" ref="I308:I312" si="1172">IF(F308&lt;0,"STOPP!","OK!")</f>
        <v>OK!</v>
      </c>
      <c r="J308" s="257" t="str">
        <f t="shared" ref="J308:J312" si="1173">IF(G308&lt;0,"STOPP!","OK!")</f>
        <v>OK!</v>
      </c>
      <c r="K308" s="257" t="str">
        <f t="shared" ref="K308:K312" si="1174">IF(H308&lt;0,"STOPP!","OK!")</f>
        <v>OK!</v>
      </c>
      <c r="L308" s="257" t="str">
        <f t="shared" ref="L308:L312" si="1175">IF(I308&lt;0,"STOPP!","OK!")</f>
        <v>OK!</v>
      </c>
      <c r="M308" s="257" t="str">
        <f t="shared" ref="M308:M312" si="1176">IF(J308&lt;0,"STOPP!","OK!")</f>
        <v>OK!</v>
      </c>
      <c r="N308" s="257" t="str">
        <f t="shared" ref="N308:N312" si="1177">IF(K308&lt;0,"STOPP!","OK!")</f>
        <v>OK!</v>
      </c>
      <c r="O308" s="257" t="str">
        <f t="shared" ref="O308:O312" si="1178">IF(L308&lt;0,"STOPP!","OK!")</f>
        <v>OK!</v>
      </c>
      <c r="P308" s="257" t="str">
        <f t="shared" ref="P308:P312" si="1179">IF(M308&lt;0,"STOPP!","OK!")</f>
        <v>OK!</v>
      </c>
      <c r="Q308" s="257" t="str">
        <f t="shared" ref="Q308:Q312" si="1180">IF(N308&lt;0,"STOPP!","OK!")</f>
        <v>OK!</v>
      </c>
      <c r="R308" s="257" t="str">
        <f t="shared" ref="R308:R312" si="1181">IF(O308&lt;0,"STOPP!","OK!")</f>
        <v>OK!</v>
      </c>
      <c r="S308" s="257" t="str">
        <f t="shared" ref="S308:S310" si="1182">IF(D308&lt;0,"STOPP!","OK!")</f>
        <v>OK!</v>
      </c>
      <c r="T308" s="257" t="str">
        <f t="shared" ref="T308:T310" si="1183">IF(E308&lt;0,"STOPP!","OK!")</f>
        <v>OK!</v>
      </c>
    </row>
    <row r="309" spans="1:20">
      <c r="A309" s="190" t="e">
        <f>A$9</f>
        <v>#REF!</v>
      </c>
      <c r="B309" s="190"/>
      <c r="C309" s="192"/>
      <c r="D309" s="192"/>
      <c r="E309" s="192"/>
      <c r="F309" s="257" t="str">
        <f t="shared" si="1169"/>
        <v>OK!</v>
      </c>
      <c r="G309" s="257" t="str">
        <f t="shared" si="1170"/>
        <v>OK!</v>
      </c>
      <c r="H309" s="257" t="str">
        <f t="shared" si="1171"/>
        <v>OK!</v>
      </c>
      <c r="I309" s="257" t="str">
        <f t="shared" si="1172"/>
        <v>OK!</v>
      </c>
      <c r="J309" s="257" t="str">
        <f t="shared" si="1173"/>
        <v>OK!</v>
      </c>
      <c r="K309" s="257" t="str">
        <f t="shared" si="1174"/>
        <v>OK!</v>
      </c>
      <c r="L309" s="257" t="str">
        <f t="shared" si="1175"/>
        <v>OK!</v>
      </c>
      <c r="M309" s="257" t="str">
        <f t="shared" si="1176"/>
        <v>OK!</v>
      </c>
      <c r="N309" s="257" t="str">
        <f t="shared" si="1177"/>
        <v>OK!</v>
      </c>
      <c r="O309" s="257" t="str">
        <f t="shared" si="1178"/>
        <v>OK!</v>
      </c>
      <c r="P309" s="257" t="str">
        <f t="shared" si="1179"/>
        <v>OK!</v>
      </c>
      <c r="Q309" s="257" t="str">
        <f t="shared" si="1180"/>
        <v>OK!</v>
      </c>
      <c r="R309" s="257" t="str">
        <f t="shared" si="1181"/>
        <v>OK!</v>
      </c>
      <c r="S309" s="257" t="str">
        <f t="shared" si="1182"/>
        <v>OK!</v>
      </c>
      <c r="T309" s="257" t="str">
        <f t="shared" si="1183"/>
        <v>OK!</v>
      </c>
    </row>
    <row r="310" spans="1:20">
      <c r="A310" s="357" t="e">
        <f>A$10</f>
        <v>#REF!</v>
      </c>
      <c r="B310" s="358"/>
      <c r="C310" s="355">
        <f>C311-C308-C309</f>
        <v>0</v>
      </c>
      <c r="D310" s="353">
        <f>D311-D308-D309</f>
        <v>0</v>
      </c>
      <c r="E310" s="353">
        <f>E311-E308-E309</f>
        <v>0</v>
      </c>
      <c r="F310" s="257" t="str">
        <f t="shared" si="1169"/>
        <v>OK!</v>
      </c>
      <c r="G310" s="257" t="str">
        <f t="shared" si="1170"/>
        <v>OK!</v>
      </c>
      <c r="H310" s="257" t="str">
        <f t="shared" si="1171"/>
        <v>OK!</v>
      </c>
      <c r="I310" s="257" t="str">
        <f t="shared" si="1172"/>
        <v>OK!</v>
      </c>
      <c r="J310" s="257" t="str">
        <f t="shared" si="1173"/>
        <v>OK!</v>
      </c>
      <c r="K310" s="257" t="str">
        <f t="shared" si="1174"/>
        <v>OK!</v>
      </c>
      <c r="L310" s="257" t="str">
        <f t="shared" si="1175"/>
        <v>OK!</v>
      </c>
      <c r="M310" s="257" t="str">
        <f t="shared" si="1176"/>
        <v>OK!</v>
      </c>
      <c r="N310" s="257" t="str">
        <f t="shared" si="1177"/>
        <v>OK!</v>
      </c>
      <c r="O310" s="257" t="str">
        <f t="shared" si="1178"/>
        <v>OK!</v>
      </c>
      <c r="P310" s="257" t="str">
        <f t="shared" si="1179"/>
        <v>OK!</v>
      </c>
      <c r="Q310" s="257" t="str">
        <f t="shared" si="1180"/>
        <v>OK!</v>
      </c>
      <c r="R310" s="257" t="str">
        <f t="shared" si="1181"/>
        <v>OK!</v>
      </c>
      <c r="S310" s="257" t="str">
        <f t="shared" si="1182"/>
        <v>OK!</v>
      </c>
      <c r="T310" s="257" t="str">
        <f t="shared" si="1183"/>
        <v>OK!</v>
      </c>
    </row>
    <row r="311" spans="1:20">
      <c r="A311" s="347" t="e">
        <f>A$11</f>
        <v>#REF!</v>
      </c>
      <c r="B311" s="348"/>
      <c r="C311" s="356"/>
      <c r="D311" s="354"/>
      <c r="E311" s="354"/>
      <c r="F311" s="257" t="str">
        <f>IF(C311&lt;0,"STOPP!","OK!")</f>
        <v>OK!</v>
      </c>
      <c r="G311" s="257" t="str">
        <f t="shared" si="1170"/>
        <v>OK!</v>
      </c>
      <c r="H311" s="257" t="str">
        <f t="shared" si="1171"/>
        <v>OK!</v>
      </c>
      <c r="I311" s="257" t="str">
        <f t="shared" si="1172"/>
        <v>OK!</v>
      </c>
      <c r="J311" s="257" t="str">
        <f t="shared" si="1173"/>
        <v>OK!</v>
      </c>
      <c r="K311" s="257" t="str">
        <f t="shared" si="1174"/>
        <v>OK!</v>
      </c>
      <c r="L311" s="257" t="str">
        <f t="shared" si="1175"/>
        <v>OK!</v>
      </c>
      <c r="M311" s="257" t="str">
        <f t="shared" si="1176"/>
        <v>OK!</v>
      </c>
      <c r="N311" s="257" t="str">
        <f t="shared" si="1177"/>
        <v>OK!</v>
      </c>
      <c r="O311" s="257" t="str">
        <f t="shared" si="1178"/>
        <v>OK!</v>
      </c>
      <c r="P311" s="257" t="str">
        <f t="shared" si="1179"/>
        <v>OK!</v>
      </c>
      <c r="Q311" s="257" t="str">
        <f t="shared" si="1180"/>
        <v>OK!</v>
      </c>
      <c r="R311" s="257" t="str">
        <f t="shared" si="1181"/>
        <v>OK!</v>
      </c>
      <c r="S311" s="257" t="str">
        <f>IF(D311&lt;0,"STOPP!","OK!")</f>
        <v>OK!</v>
      </c>
      <c r="T311" s="257" t="str">
        <f>IF(E311&lt;0,"STOPP!","OK!")</f>
        <v>OK!</v>
      </c>
    </row>
    <row r="312" spans="1:20">
      <c r="A312" s="359" t="e">
        <f>A$12</f>
        <v>#REF!</v>
      </c>
      <c r="B312" s="355"/>
      <c r="C312" s="355" t="e">
        <f>#REF!</f>
        <v>#REF!</v>
      </c>
      <c r="D312" s="355" t="e">
        <f>#REF!</f>
        <v>#REF!</v>
      </c>
      <c r="E312" s="355" t="e">
        <f>#REF!</f>
        <v>#REF!</v>
      </c>
      <c r="F312" s="257" t="e">
        <f>IF(C312&gt;C311,"STOPP!","OK!")</f>
        <v>#REF!</v>
      </c>
      <c r="G312" s="257" t="e">
        <f t="shared" si="1170"/>
        <v>#REF!</v>
      </c>
      <c r="H312" s="257" t="e">
        <f t="shared" si="1171"/>
        <v>#REF!</v>
      </c>
      <c r="I312" s="257" t="e">
        <f t="shared" si="1172"/>
        <v>#REF!</v>
      </c>
      <c r="J312" s="257" t="e">
        <f t="shared" si="1173"/>
        <v>#REF!</v>
      </c>
      <c r="K312" s="257" t="e">
        <f t="shared" si="1174"/>
        <v>#REF!</v>
      </c>
      <c r="L312" s="257" t="e">
        <f t="shared" si="1175"/>
        <v>#REF!</v>
      </c>
      <c r="M312" s="257" t="e">
        <f t="shared" si="1176"/>
        <v>#REF!</v>
      </c>
      <c r="N312" s="257" t="e">
        <f t="shared" si="1177"/>
        <v>#REF!</v>
      </c>
      <c r="O312" s="257" t="e">
        <f t="shared" si="1178"/>
        <v>#REF!</v>
      </c>
      <c r="P312" s="257" t="e">
        <f t="shared" si="1179"/>
        <v>#REF!</v>
      </c>
      <c r="Q312" s="257" t="e">
        <f t="shared" si="1180"/>
        <v>#REF!</v>
      </c>
      <c r="R312" s="257" t="e">
        <f t="shared" si="1181"/>
        <v>#REF!</v>
      </c>
      <c r="S312" s="257" t="e">
        <f>IF(D312&gt;D311,"STOPP!","OK!")</f>
        <v>#REF!</v>
      </c>
      <c r="T312" s="257" t="e">
        <f>IF(E312&gt;E311,"STOPP!","OK!")</f>
        <v>#REF!</v>
      </c>
    </row>
    <row r="313" spans="1:20" ht="21.75" customHeight="1">
      <c r="A313" s="454" t="e">
        <f>'(B2) Struktura Organizative'!A51</f>
        <v>#REF!</v>
      </c>
      <c r="B313" s="586" t="e">
        <f>'(B2) Struktura Organizative'!B51</f>
        <v>#REF!</v>
      </c>
      <c r="C313" s="587"/>
      <c r="D313" s="587"/>
      <c r="E313" s="588"/>
      <c r="G313" s="216">
        <f>C317</f>
        <v>0</v>
      </c>
      <c r="H313" s="216">
        <f t="shared" ref="H313" si="1184">D317</f>
        <v>0</v>
      </c>
      <c r="I313" s="216">
        <f t="shared" ref="I313" si="1185">E317</f>
        <v>0</v>
      </c>
      <c r="J313" s="216">
        <f>C314</f>
        <v>0</v>
      </c>
      <c r="K313" s="216">
        <f t="shared" ref="K313" si="1186">D314</f>
        <v>0</v>
      </c>
      <c r="L313" s="216">
        <f t="shared" ref="L313" si="1187">E314</f>
        <v>0</v>
      </c>
      <c r="M313" s="216">
        <f>C315</f>
        <v>0</v>
      </c>
      <c r="N313" s="216">
        <f t="shared" ref="N313" si="1188">D315</f>
        <v>0</v>
      </c>
      <c r="O313" s="216">
        <f t="shared" ref="O313" si="1189">E315</f>
        <v>0</v>
      </c>
      <c r="P313" s="216">
        <f>C316</f>
        <v>0</v>
      </c>
      <c r="Q313" s="216">
        <f t="shared" ref="Q313" si="1190">D316</f>
        <v>0</v>
      </c>
      <c r="R313" s="216">
        <f t="shared" ref="R313" si="1191">E316</f>
        <v>0</v>
      </c>
    </row>
    <row r="314" spans="1:20">
      <c r="A314" s="190" t="e">
        <f>A$8</f>
        <v>#REF!</v>
      </c>
      <c r="B314" s="190"/>
      <c r="C314" s="355">
        <f>C320+C326</f>
        <v>0</v>
      </c>
      <c r="D314" s="355">
        <f t="shared" ref="D314:E314" si="1192">D320+D326</f>
        <v>0</v>
      </c>
      <c r="E314" s="355">
        <f t="shared" si="1192"/>
        <v>0</v>
      </c>
      <c r="F314" s="257" t="str">
        <f t="shared" ref="F314:F316" si="1193">IF(C314&lt;0,"STOPP!","OK!")</f>
        <v>OK!</v>
      </c>
      <c r="G314" s="257" t="str">
        <f t="shared" ref="G314:G316" si="1194">IF(D314&lt;0,"STOPP!","OK!")</f>
        <v>OK!</v>
      </c>
      <c r="H314" s="257" t="str">
        <f t="shared" ref="H314:H316" si="1195">IF(E314&lt;0,"STOPP!","OK!")</f>
        <v>OK!</v>
      </c>
      <c r="I314" s="257" t="str">
        <f t="shared" ref="I314:I316" si="1196">IF(F314&lt;0,"STOPP!","OK!")</f>
        <v>OK!</v>
      </c>
      <c r="J314" s="257" t="str">
        <f t="shared" ref="J314:J316" si="1197">IF(G314&lt;0,"STOPP!","OK!")</f>
        <v>OK!</v>
      </c>
      <c r="K314" s="257" t="str">
        <f t="shared" ref="K314:K316" si="1198">IF(H314&lt;0,"STOPP!","OK!")</f>
        <v>OK!</v>
      </c>
      <c r="L314" s="257" t="str">
        <f t="shared" ref="L314:L316" si="1199">IF(I314&lt;0,"STOPP!","OK!")</f>
        <v>OK!</v>
      </c>
      <c r="M314" s="257" t="str">
        <f t="shared" ref="M314:M316" si="1200">IF(J314&lt;0,"STOPP!","OK!")</f>
        <v>OK!</v>
      </c>
      <c r="N314" s="257" t="str">
        <f t="shared" ref="N314:N316" si="1201">IF(K314&lt;0,"STOPP!","OK!")</f>
        <v>OK!</v>
      </c>
      <c r="O314" s="257" t="str">
        <f t="shared" ref="O314:O316" si="1202">IF(L314&lt;0,"STOPP!","OK!")</f>
        <v>OK!</v>
      </c>
      <c r="P314" s="257" t="str">
        <f t="shared" ref="P314:P316" si="1203">IF(M314&lt;0,"STOPP!","OK!")</f>
        <v>OK!</v>
      </c>
      <c r="Q314" s="257" t="str">
        <f t="shared" ref="Q314:Q316" si="1204">IF(N314&lt;0,"STOPP!","OK!")</f>
        <v>OK!</v>
      </c>
      <c r="R314" s="257" t="str">
        <f t="shared" ref="R314:R316" si="1205">IF(O314&lt;0,"STOPP!","OK!")</f>
        <v>OK!</v>
      </c>
      <c r="S314" s="257" t="str">
        <f t="shared" ref="S314:S316" si="1206">IF(D314&lt;0,"STOPP!","OK!")</f>
        <v>OK!</v>
      </c>
      <c r="T314" s="257" t="str">
        <f t="shared" ref="T314:T316" si="1207">IF(E314&lt;0,"STOPP!","OK!")</f>
        <v>OK!</v>
      </c>
    </row>
    <row r="315" spans="1:20">
      <c r="A315" s="190" t="e">
        <f>A$9</f>
        <v>#REF!</v>
      </c>
      <c r="B315" s="190"/>
      <c r="C315" s="355">
        <f>C321+C327</f>
        <v>0</v>
      </c>
      <c r="D315" s="355">
        <f t="shared" ref="D315:E315" si="1208">D321+D327</f>
        <v>0</v>
      </c>
      <c r="E315" s="355">
        <f t="shared" si="1208"/>
        <v>0</v>
      </c>
      <c r="F315" s="257" t="str">
        <f t="shared" si="1193"/>
        <v>OK!</v>
      </c>
      <c r="G315" s="257" t="str">
        <f t="shared" si="1194"/>
        <v>OK!</v>
      </c>
      <c r="H315" s="257" t="str">
        <f t="shared" si="1195"/>
        <v>OK!</v>
      </c>
      <c r="I315" s="257" t="str">
        <f t="shared" si="1196"/>
        <v>OK!</v>
      </c>
      <c r="J315" s="257" t="str">
        <f t="shared" si="1197"/>
        <v>OK!</v>
      </c>
      <c r="K315" s="257" t="str">
        <f t="shared" si="1198"/>
        <v>OK!</v>
      </c>
      <c r="L315" s="257" t="str">
        <f t="shared" si="1199"/>
        <v>OK!</v>
      </c>
      <c r="M315" s="257" t="str">
        <f t="shared" si="1200"/>
        <v>OK!</v>
      </c>
      <c r="N315" s="257" t="str">
        <f t="shared" si="1201"/>
        <v>OK!</v>
      </c>
      <c r="O315" s="257" t="str">
        <f t="shared" si="1202"/>
        <v>OK!</v>
      </c>
      <c r="P315" s="257" t="str">
        <f t="shared" si="1203"/>
        <v>OK!</v>
      </c>
      <c r="Q315" s="257" t="str">
        <f t="shared" si="1204"/>
        <v>OK!</v>
      </c>
      <c r="R315" s="257" t="str">
        <f t="shared" si="1205"/>
        <v>OK!</v>
      </c>
      <c r="S315" s="257" t="str">
        <f t="shared" si="1206"/>
        <v>OK!</v>
      </c>
      <c r="T315" s="257" t="str">
        <f t="shared" si="1207"/>
        <v>OK!</v>
      </c>
    </row>
    <row r="316" spans="1:20">
      <c r="A316" s="357" t="e">
        <f>A$10</f>
        <v>#REF!</v>
      </c>
      <c r="B316" s="358"/>
      <c r="C316" s="355">
        <f>C317-C314-C315</f>
        <v>0</v>
      </c>
      <c r="D316" s="353">
        <f>D317-D314-D315</f>
        <v>0</v>
      </c>
      <c r="E316" s="353">
        <f>E317-E314-E315</f>
        <v>0</v>
      </c>
      <c r="F316" s="257" t="str">
        <f t="shared" si="1193"/>
        <v>OK!</v>
      </c>
      <c r="G316" s="257" t="str">
        <f t="shared" si="1194"/>
        <v>OK!</v>
      </c>
      <c r="H316" s="257" t="str">
        <f t="shared" si="1195"/>
        <v>OK!</v>
      </c>
      <c r="I316" s="257" t="str">
        <f t="shared" si="1196"/>
        <v>OK!</v>
      </c>
      <c r="J316" s="257" t="str">
        <f t="shared" si="1197"/>
        <v>OK!</v>
      </c>
      <c r="K316" s="257" t="str">
        <f t="shared" si="1198"/>
        <v>OK!</v>
      </c>
      <c r="L316" s="257" t="str">
        <f t="shared" si="1199"/>
        <v>OK!</v>
      </c>
      <c r="M316" s="257" t="str">
        <f t="shared" si="1200"/>
        <v>OK!</v>
      </c>
      <c r="N316" s="257" t="str">
        <f t="shared" si="1201"/>
        <v>OK!</v>
      </c>
      <c r="O316" s="257" t="str">
        <f t="shared" si="1202"/>
        <v>OK!</v>
      </c>
      <c r="P316" s="257" t="str">
        <f t="shared" si="1203"/>
        <v>OK!</v>
      </c>
      <c r="Q316" s="257" t="str">
        <f t="shared" si="1204"/>
        <v>OK!</v>
      </c>
      <c r="R316" s="257" t="str">
        <f t="shared" si="1205"/>
        <v>OK!</v>
      </c>
      <c r="S316" s="257" t="str">
        <f t="shared" si="1206"/>
        <v>OK!</v>
      </c>
      <c r="T316" s="257" t="str">
        <f t="shared" si="1207"/>
        <v>OK!</v>
      </c>
    </row>
    <row r="317" spans="1:20">
      <c r="A317" s="347" t="e">
        <f>A$11</f>
        <v>#REF!</v>
      </c>
      <c r="B317" s="348"/>
      <c r="C317" s="355">
        <f>C323+C329</f>
        <v>0</v>
      </c>
      <c r="D317" s="355">
        <f t="shared" ref="D317:E317" si="1209">D323+D329</f>
        <v>0</v>
      </c>
      <c r="E317" s="355">
        <f t="shared" si="1209"/>
        <v>0</v>
      </c>
      <c r="F317" s="257" t="str">
        <f>IF(C317&lt;0,"STOPP!","OK!")</f>
        <v>OK!</v>
      </c>
      <c r="G317" s="257" t="str">
        <f t="shared" ref="G317:G318" si="1210">IF(D317&lt;0,"STOPP!","OK!")</f>
        <v>OK!</v>
      </c>
      <c r="H317" s="257" t="str">
        <f t="shared" ref="H317:H318" si="1211">IF(E317&lt;0,"STOPP!","OK!")</f>
        <v>OK!</v>
      </c>
      <c r="I317" s="257" t="str">
        <f t="shared" ref="I317:I318" si="1212">IF(F317&lt;0,"STOPP!","OK!")</f>
        <v>OK!</v>
      </c>
      <c r="J317" s="257" t="str">
        <f t="shared" ref="J317:J318" si="1213">IF(G317&lt;0,"STOPP!","OK!")</f>
        <v>OK!</v>
      </c>
      <c r="K317" s="257" t="str">
        <f t="shared" ref="K317:K318" si="1214">IF(H317&lt;0,"STOPP!","OK!")</f>
        <v>OK!</v>
      </c>
      <c r="L317" s="257" t="str">
        <f t="shared" ref="L317:L318" si="1215">IF(I317&lt;0,"STOPP!","OK!")</f>
        <v>OK!</v>
      </c>
      <c r="M317" s="257" t="str">
        <f t="shared" ref="M317:M318" si="1216">IF(J317&lt;0,"STOPP!","OK!")</f>
        <v>OK!</v>
      </c>
      <c r="N317" s="257" t="str">
        <f t="shared" ref="N317:N318" si="1217">IF(K317&lt;0,"STOPP!","OK!")</f>
        <v>OK!</v>
      </c>
      <c r="O317" s="257" t="str">
        <f t="shared" ref="O317:O318" si="1218">IF(L317&lt;0,"STOPP!","OK!")</f>
        <v>OK!</v>
      </c>
      <c r="P317" s="257" t="str">
        <f t="shared" ref="P317:P318" si="1219">IF(M317&lt;0,"STOPP!","OK!")</f>
        <v>OK!</v>
      </c>
      <c r="Q317" s="257" t="str">
        <f t="shared" ref="Q317:Q318" si="1220">IF(N317&lt;0,"STOPP!","OK!")</f>
        <v>OK!</v>
      </c>
      <c r="R317" s="257" t="str">
        <f t="shared" ref="R317:R318" si="1221">IF(O317&lt;0,"STOPP!","OK!")</f>
        <v>OK!</v>
      </c>
      <c r="S317" s="257" t="str">
        <f>IF(D317&lt;0,"STOPP!","OK!")</f>
        <v>OK!</v>
      </c>
      <c r="T317" s="257" t="str">
        <f>IF(E317&lt;0,"STOPP!","OK!")</f>
        <v>OK!</v>
      </c>
    </row>
    <row r="318" spans="1:20">
      <c r="A318" s="359" t="e">
        <f>A$12</f>
        <v>#REF!</v>
      </c>
      <c r="B318" s="355"/>
      <c r="C318" s="355" t="e">
        <f>#REF!</f>
        <v>#REF!</v>
      </c>
      <c r="D318" s="353" t="e">
        <f>#REF!</f>
        <v>#REF!</v>
      </c>
      <c r="E318" s="353" t="e">
        <f>#REF!</f>
        <v>#REF!</v>
      </c>
      <c r="F318" s="257" t="e">
        <f>IF(C318&gt;C317,"STOPP!","OK!")</f>
        <v>#REF!</v>
      </c>
      <c r="G318" s="257" t="e">
        <f t="shared" si="1210"/>
        <v>#REF!</v>
      </c>
      <c r="H318" s="257" t="e">
        <f t="shared" si="1211"/>
        <v>#REF!</v>
      </c>
      <c r="I318" s="257" t="e">
        <f t="shared" si="1212"/>
        <v>#REF!</v>
      </c>
      <c r="J318" s="257" t="e">
        <f t="shared" si="1213"/>
        <v>#REF!</v>
      </c>
      <c r="K318" s="257" t="e">
        <f t="shared" si="1214"/>
        <v>#REF!</v>
      </c>
      <c r="L318" s="257" t="e">
        <f t="shared" si="1215"/>
        <v>#REF!</v>
      </c>
      <c r="M318" s="257" t="e">
        <f t="shared" si="1216"/>
        <v>#REF!</v>
      </c>
      <c r="N318" s="257" t="e">
        <f t="shared" si="1217"/>
        <v>#REF!</v>
      </c>
      <c r="O318" s="257" t="e">
        <f t="shared" si="1218"/>
        <v>#REF!</v>
      </c>
      <c r="P318" s="257" t="e">
        <f t="shared" si="1219"/>
        <v>#REF!</v>
      </c>
      <c r="Q318" s="257" t="e">
        <f t="shared" si="1220"/>
        <v>#REF!</v>
      </c>
      <c r="R318" s="257" t="e">
        <f t="shared" si="1221"/>
        <v>#REF!</v>
      </c>
      <c r="S318" s="257" t="e">
        <f>IF(D318&gt;D317,"STOPP!","OK!")</f>
        <v>#REF!</v>
      </c>
      <c r="T318" s="257" t="e">
        <f>IF(E318&gt;E317,"STOPP!","OK!")</f>
        <v>#REF!</v>
      </c>
    </row>
    <row r="319" spans="1:20" ht="15.75" hidden="1">
      <c r="A319" s="465" t="e">
        <f>#REF!</f>
        <v>#REF!</v>
      </c>
      <c r="B319" s="583" t="e">
        <f>#REF!</f>
        <v>#REF!</v>
      </c>
      <c r="C319" s="584"/>
      <c r="D319" s="584"/>
      <c r="E319" s="585"/>
      <c r="F319" s="257"/>
      <c r="G319" s="257"/>
      <c r="H319" s="257"/>
      <c r="I319" s="257"/>
      <c r="J319" s="257"/>
      <c r="K319" s="257"/>
      <c r="L319" s="257"/>
      <c r="M319" s="257"/>
      <c r="N319" s="257"/>
      <c r="O319" s="257"/>
      <c r="P319" s="257"/>
      <c r="Q319" s="257"/>
      <c r="R319" s="257"/>
      <c r="S319" s="257"/>
      <c r="T319" s="257"/>
    </row>
    <row r="320" spans="1:20" hidden="1">
      <c r="A320" s="190" t="e">
        <f>A$8</f>
        <v>#REF!</v>
      </c>
      <c r="B320" s="190"/>
      <c r="C320" s="191"/>
      <c r="D320" s="191"/>
      <c r="E320" s="191"/>
      <c r="F320" s="257" t="str">
        <f t="shared" ref="F320:F322" si="1222">IF(C320&lt;0,"STOPP!","OK!")</f>
        <v>OK!</v>
      </c>
      <c r="G320" s="257" t="str">
        <f t="shared" ref="G320:G324" si="1223">IF(D320&lt;0,"STOPP!","OK!")</f>
        <v>OK!</v>
      </c>
      <c r="H320" s="257" t="str">
        <f t="shared" ref="H320:H324" si="1224">IF(E320&lt;0,"STOPP!","OK!")</f>
        <v>OK!</v>
      </c>
      <c r="I320" s="257" t="str">
        <f t="shared" ref="I320:I324" si="1225">IF(F320&lt;0,"STOPP!","OK!")</f>
        <v>OK!</v>
      </c>
      <c r="J320" s="257" t="str">
        <f t="shared" ref="J320:J324" si="1226">IF(G320&lt;0,"STOPP!","OK!")</f>
        <v>OK!</v>
      </c>
      <c r="K320" s="257" t="str">
        <f t="shared" ref="K320:K324" si="1227">IF(H320&lt;0,"STOPP!","OK!")</f>
        <v>OK!</v>
      </c>
      <c r="L320" s="257" t="str">
        <f t="shared" ref="L320:L324" si="1228">IF(I320&lt;0,"STOPP!","OK!")</f>
        <v>OK!</v>
      </c>
      <c r="M320" s="257" t="str">
        <f t="shared" ref="M320:M324" si="1229">IF(J320&lt;0,"STOPP!","OK!")</f>
        <v>OK!</v>
      </c>
      <c r="N320" s="257" t="str">
        <f t="shared" ref="N320:N324" si="1230">IF(K320&lt;0,"STOPP!","OK!")</f>
        <v>OK!</v>
      </c>
      <c r="O320" s="257" t="str">
        <f t="shared" ref="O320:O324" si="1231">IF(L320&lt;0,"STOPP!","OK!")</f>
        <v>OK!</v>
      </c>
      <c r="P320" s="257" t="str">
        <f t="shared" ref="P320:P324" si="1232">IF(M320&lt;0,"STOPP!","OK!")</f>
        <v>OK!</v>
      </c>
      <c r="Q320" s="257" t="str">
        <f t="shared" ref="Q320:Q324" si="1233">IF(N320&lt;0,"STOPP!","OK!")</f>
        <v>OK!</v>
      </c>
      <c r="R320" s="257" t="str">
        <f t="shared" ref="R320:R324" si="1234">IF(O320&lt;0,"STOPP!","OK!")</f>
        <v>OK!</v>
      </c>
      <c r="S320" s="257" t="str">
        <f t="shared" ref="S320:S322" si="1235">IF(D320&lt;0,"STOPP!","OK!")</f>
        <v>OK!</v>
      </c>
      <c r="T320" s="257" t="str">
        <f t="shared" ref="T320:T322" si="1236">IF(E320&lt;0,"STOPP!","OK!")</f>
        <v>OK!</v>
      </c>
    </row>
    <row r="321" spans="1:20" hidden="1">
      <c r="A321" s="190" t="e">
        <f>A$9</f>
        <v>#REF!</v>
      </c>
      <c r="B321" s="190"/>
      <c r="C321" s="192"/>
      <c r="D321" s="192"/>
      <c r="E321" s="192"/>
      <c r="F321" s="257" t="str">
        <f t="shared" si="1222"/>
        <v>OK!</v>
      </c>
      <c r="G321" s="257" t="str">
        <f t="shared" si="1223"/>
        <v>OK!</v>
      </c>
      <c r="H321" s="257" t="str">
        <f t="shared" si="1224"/>
        <v>OK!</v>
      </c>
      <c r="I321" s="257" t="str">
        <f t="shared" si="1225"/>
        <v>OK!</v>
      </c>
      <c r="J321" s="257" t="str">
        <f t="shared" si="1226"/>
        <v>OK!</v>
      </c>
      <c r="K321" s="257" t="str">
        <f t="shared" si="1227"/>
        <v>OK!</v>
      </c>
      <c r="L321" s="257" t="str">
        <f t="shared" si="1228"/>
        <v>OK!</v>
      </c>
      <c r="M321" s="257" t="str">
        <f t="shared" si="1229"/>
        <v>OK!</v>
      </c>
      <c r="N321" s="257" t="str">
        <f t="shared" si="1230"/>
        <v>OK!</v>
      </c>
      <c r="O321" s="257" t="str">
        <f t="shared" si="1231"/>
        <v>OK!</v>
      </c>
      <c r="P321" s="257" t="str">
        <f t="shared" si="1232"/>
        <v>OK!</v>
      </c>
      <c r="Q321" s="257" t="str">
        <f t="shared" si="1233"/>
        <v>OK!</v>
      </c>
      <c r="R321" s="257" t="str">
        <f t="shared" si="1234"/>
        <v>OK!</v>
      </c>
      <c r="S321" s="257" t="str">
        <f t="shared" si="1235"/>
        <v>OK!</v>
      </c>
      <c r="T321" s="257" t="str">
        <f t="shared" si="1236"/>
        <v>OK!</v>
      </c>
    </row>
    <row r="322" spans="1:20" hidden="1">
      <c r="A322" s="357" t="e">
        <f>A$10</f>
        <v>#REF!</v>
      </c>
      <c r="B322" s="358"/>
      <c r="C322" s="355">
        <f>C323-C320-C321</f>
        <v>0</v>
      </c>
      <c r="D322" s="353">
        <f>D323-D320-D321</f>
        <v>0</v>
      </c>
      <c r="E322" s="353">
        <f>E323-E320-E321</f>
        <v>0</v>
      </c>
      <c r="F322" s="257" t="str">
        <f t="shared" si="1222"/>
        <v>OK!</v>
      </c>
      <c r="G322" s="257" t="str">
        <f t="shared" si="1223"/>
        <v>OK!</v>
      </c>
      <c r="H322" s="257" t="str">
        <f t="shared" si="1224"/>
        <v>OK!</v>
      </c>
      <c r="I322" s="257" t="str">
        <f t="shared" si="1225"/>
        <v>OK!</v>
      </c>
      <c r="J322" s="257" t="str">
        <f t="shared" si="1226"/>
        <v>OK!</v>
      </c>
      <c r="K322" s="257" t="str">
        <f t="shared" si="1227"/>
        <v>OK!</v>
      </c>
      <c r="L322" s="257" t="str">
        <f t="shared" si="1228"/>
        <v>OK!</v>
      </c>
      <c r="M322" s="257" t="str">
        <f t="shared" si="1229"/>
        <v>OK!</v>
      </c>
      <c r="N322" s="257" t="str">
        <f t="shared" si="1230"/>
        <v>OK!</v>
      </c>
      <c r="O322" s="257" t="str">
        <f t="shared" si="1231"/>
        <v>OK!</v>
      </c>
      <c r="P322" s="257" t="str">
        <f t="shared" si="1232"/>
        <v>OK!</v>
      </c>
      <c r="Q322" s="257" t="str">
        <f t="shared" si="1233"/>
        <v>OK!</v>
      </c>
      <c r="R322" s="257" t="str">
        <f t="shared" si="1234"/>
        <v>OK!</v>
      </c>
      <c r="S322" s="257" t="str">
        <f t="shared" si="1235"/>
        <v>OK!</v>
      </c>
      <c r="T322" s="257" t="str">
        <f t="shared" si="1236"/>
        <v>OK!</v>
      </c>
    </row>
    <row r="323" spans="1:20" hidden="1">
      <c r="A323" s="347" t="e">
        <f>A$11</f>
        <v>#REF!</v>
      </c>
      <c r="B323" s="348"/>
      <c r="C323" s="356"/>
      <c r="D323" s="354"/>
      <c r="E323" s="354"/>
      <c r="F323" s="257" t="str">
        <f>IF(C323&lt;0,"STOPP!","OK!")</f>
        <v>OK!</v>
      </c>
      <c r="G323" s="257" t="str">
        <f t="shared" si="1223"/>
        <v>OK!</v>
      </c>
      <c r="H323" s="257" t="str">
        <f t="shared" si="1224"/>
        <v>OK!</v>
      </c>
      <c r="I323" s="257" t="str">
        <f t="shared" si="1225"/>
        <v>OK!</v>
      </c>
      <c r="J323" s="257" t="str">
        <f t="shared" si="1226"/>
        <v>OK!</v>
      </c>
      <c r="K323" s="257" t="str">
        <f t="shared" si="1227"/>
        <v>OK!</v>
      </c>
      <c r="L323" s="257" t="str">
        <f t="shared" si="1228"/>
        <v>OK!</v>
      </c>
      <c r="M323" s="257" t="str">
        <f t="shared" si="1229"/>
        <v>OK!</v>
      </c>
      <c r="N323" s="257" t="str">
        <f t="shared" si="1230"/>
        <v>OK!</v>
      </c>
      <c r="O323" s="257" t="str">
        <f t="shared" si="1231"/>
        <v>OK!</v>
      </c>
      <c r="P323" s="257" t="str">
        <f t="shared" si="1232"/>
        <v>OK!</v>
      </c>
      <c r="Q323" s="257" t="str">
        <f t="shared" si="1233"/>
        <v>OK!</v>
      </c>
      <c r="R323" s="257" t="str">
        <f t="shared" si="1234"/>
        <v>OK!</v>
      </c>
      <c r="S323" s="257" t="str">
        <f>IF(D323&lt;0,"STOPP!","OK!")</f>
        <v>OK!</v>
      </c>
      <c r="T323" s="257" t="str">
        <f>IF(E323&lt;0,"STOPP!","OK!")</f>
        <v>OK!</v>
      </c>
    </row>
    <row r="324" spans="1:20" hidden="1">
      <c r="A324" s="359" t="e">
        <f>A$12</f>
        <v>#REF!</v>
      </c>
      <c r="B324" s="355"/>
      <c r="C324" s="355" t="e">
        <f>#REF!</f>
        <v>#REF!</v>
      </c>
      <c r="D324" s="355" t="e">
        <f>#REF!</f>
        <v>#REF!</v>
      </c>
      <c r="E324" s="355" t="e">
        <f>#REF!</f>
        <v>#REF!</v>
      </c>
      <c r="F324" s="257" t="e">
        <f>IF(C324&gt;C323,"STOPP!","OK!")</f>
        <v>#REF!</v>
      </c>
      <c r="G324" s="257" t="e">
        <f t="shared" si="1223"/>
        <v>#REF!</v>
      </c>
      <c r="H324" s="257" t="e">
        <f t="shared" si="1224"/>
        <v>#REF!</v>
      </c>
      <c r="I324" s="257" t="e">
        <f t="shared" si="1225"/>
        <v>#REF!</v>
      </c>
      <c r="J324" s="257" t="e">
        <f t="shared" si="1226"/>
        <v>#REF!</v>
      </c>
      <c r="K324" s="257" t="e">
        <f t="shared" si="1227"/>
        <v>#REF!</v>
      </c>
      <c r="L324" s="257" t="e">
        <f t="shared" si="1228"/>
        <v>#REF!</v>
      </c>
      <c r="M324" s="257" t="e">
        <f t="shared" si="1229"/>
        <v>#REF!</v>
      </c>
      <c r="N324" s="257" t="e">
        <f t="shared" si="1230"/>
        <v>#REF!</v>
      </c>
      <c r="O324" s="257" t="e">
        <f t="shared" si="1231"/>
        <v>#REF!</v>
      </c>
      <c r="P324" s="257" t="e">
        <f t="shared" si="1232"/>
        <v>#REF!</v>
      </c>
      <c r="Q324" s="257" t="e">
        <f t="shared" si="1233"/>
        <v>#REF!</v>
      </c>
      <c r="R324" s="257" t="e">
        <f t="shared" si="1234"/>
        <v>#REF!</v>
      </c>
      <c r="S324" s="257" t="e">
        <f>IF(D324&gt;D323,"STOPP!","OK!")</f>
        <v>#REF!</v>
      </c>
      <c r="T324" s="257" t="e">
        <f>IF(E324&gt;E323,"STOPP!","OK!")</f>
        <v>#REF!</v>
      </c>
    </row>
    <row r="325" spans="1:20" ht="15.75">
      <c r="A325" s="465" t="e">
        <f>#REF!</f>
        <v>#REF!</v>
      </c>
      <c r="B325" s="583" t="e">
        <f>#REF!</f>
        <v>#REF!</v>
      </c>
      <c r="C325" s="584"/>
      <c r="D325" s="584"/>
      <c r="E325" s="585"/>
      <c r="F325" s="257"/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  <c r="R325" s="257"/>
      <c r="S325" s="257"/>
      <c r="T325" s="257"/>
    </row>
    <row r="326" spans="1:20">
      <c r="A326" s="190" t="e">
        <f>A$8</f>
        <v>#REF!</v>
      </c>
      <c r="B326" s="190"/>
      <c r="C326" s="191"/>
      <c r="D326" s="191"/>
      <c r="E326" s="191"/>
      <c r="F326" s="257" t="str">
        <f t="shared" ref="F326:F328" si="1237">IF(C326&lt;0,"STOPP!","OK!")</f>
        <v>OK!</v>
      </c>
      <c r="G326" s="257" t="str">
        <f t="shared" ref="G326:G330" si="1238">IF(D326&lt;0,"STOPP!","OK!")</f>
        <v>OK!</v>
      </c>
      <c r="H326" s="257" t="str">
        <f t="shared" ref="H326:H330" si="1239">IF(E326&lt;0,"STOPP!","OK!")</f>
        <v>OK!</v>
      </c>
      <c r="I326" s="257" t="str">
        <f t="shared" ref="I326:I330" si="1240">IF(F326&lt;0,"STOPP!","OK!")</f>
        <v>OK!</v>
      </c>
      <c r="J326" s="257" t="str">
        <f t="shared" ref="J326:J330" si="1241">IF(G326&lt;0,"STOPP!","OK!")</f>
        <v>OK!</v>
      </c>
      <c r="K326" s="257" t="str">
        <f t="shared" ref="K326:K330" si="1242">IF(H326&lt;0,"STOPP!","OK!")</f>
        <v>OK!</v>
      </c>
      <c r="L326" s="257" t="str">
        <f t="shared" ref="L326:L330" si="1243">IF(I326&lt;0,"STOPP!","OK!")</f>
        <v>OK!</v>
      </c>
      <c r="M326" s="257" t="str">
        <f t="shared" ref="M326:M330" si="1244">IF(J326&lt;0,"STOPP!","OK!")</f>
        <v>OK!</v>
      </c>
      <c r="N326" s="257" t="str">
        <f t="shared" ref="N326:N330" si="1245">IF(K326&lt;0,"STOPP!","OK!")</f>
        <v>OK!</v>
      </c>
      <c r="O326" s="257" t="str">
        <f t="shared" ref="O326:O330" si="1246">IF(L326&lt;0,"STOPP!","OK!")</f>
        <v>OK!</v>
      </c>
      <c r="P326" s="257" t="str">
        <f t="shared" ref="P326:P330" si="1247">IF(M326&lt;0,"STOPP!","OK!")</f>
        <v>OK!</v>
      </c>
      <c r="Q326" s="257" t="str">
        <f t="shared" ref="Q326:Q330" si="1248">IF(N326&lt;0,"STOPP!","OK!")</f>
        <v>OK!</v>
      </c>
      <c r="R326" s="257" t="str">
        <f t="shared" ref="R326:R330" si="1249">IF(O326&lt;0,"STOPP!","OK!")</f>
        <v>OK!</v>
      </c>
      <c r="S326" s="257" t="str">
        <f t="shared" ref="S326:S328" si="1250">IF(D326&lt;0,"STOPP!","OK!")</f>
        <v>OK!</v>
      </c>
      <c r="T326" s="257" t="str">
        <f t="shared" ref="T326:T328" si="1251">IF(E326&lt;0,"STOPP!","OK!")</f>
        <v>OK!</v>
      </c>
    </row>
    <row r="327" spans="1:20">
      <c r="A327" s="190" t="e">
        <f>A$9</f>
        <v>#REF!</v>
      </c>
      <c r="B327" s="190"/>
      <c r="C327" s="192"/>
      <c r="D327" s="192"/>
      <c r="E327" s="192"/>
      <c r="F327" s="257" t="str">
        <f t="shared" si="1237"/>
        <v>OK!</v>
      </c>
      <c r="G327" s="257" t="str">
        <f t="shared" si="1238"/>
        <v>OK!</v>
      </c>
      <c r="H327" s="257" t="str">
        <f t="shared" si="1239"/>
        <v>OK!</v>
      </c>
      <c r="I327" s="257" t="str">
        <f t="shared" si="1240"/>
        <v>OK!</v>
      </c>
      <c r="J327" s="257" t="str">
        <f t="shared" si="1241"/>
        <v>OK!</v>
      </c>
      <c r="K327" s="257" t="str">
        <f t="shared" si="1242"/>
        <v>OK!</v>
      </c>
      <c r="L327" s="257" t="str">
        <f t="shared" si="1243"/>
        <v>OK!</v>
      </c>
      <c r="M327" s="257" t="str">
        <f t="shared" si="1244"/>
        <v>OK!</v>
      </c>
      <c r="N327" s="257" t="str">
        <f t="shared" si="1245"/>
        <v>OK!</v>
      </c>
      <c r="O327" s="257" t="str">
        <f t="shared" si="1246"/>
        <v>OK!</v>
      </c>
      <c r="P327" s="257" t="str">
        <f t="shared" si="1247"/>
        <v>OK!</v>
      </c>
      <c r="Q327" s="257" t="str">
        <f t="shared" si="1248"/>
        <v>OK!</v>
      </c>
      <c r="R327" s="257" t="str">
        <f t="shared" si="1249"/>
        <v>OK!</v>
      </c>
      <c r="S327" s="257" t="str">
        <f t="shared" si="1250"/>
        <v>OK!</v>
      </c>
      <c r="T327" s="257" t="str">
        <f t="shared" si="1251"/>
        <v>OK!</v>
      </c>
    </row>
    <row r="328" spans="1:20">
      <c r="A328" s="357" t="e">
        <f>A$10</f>
        <v>#REF!</v>
      </c>
      <c r="B328" s="358"/>
      <c r="C328" s="355">
        <f>C329-C326-C327</f>
        <v>0</v>
      </c>
      <c r="D328" s="353">
        <f>D329-D326-D327</f>
        <v>0</v>
      </c>
      <c r="E328" s="353">
        <f>E329-E326-E327</f>
        <v>0</v>
      </c>
      <c r="F328" s="257" t="str">
        <f t="shared" si="1237"/>
        <v>OK!</v>
      </c>
      <c r="G328" s="257" t="str">
        <f t="shared" si="1238"/>
        <v>OK!</v>
      </c>
      <c r="H328" s="257" t="str">
        <f t="shared" si="1239"/>
        <v>OK!</v>
      </c>
      <c r="I328" s="257" t="str">
        <f t="shared" si="1240"/>
        <v>OK!</v>
      </c>
      <c r="J328" s="257" t="str">
        <f t="shared" si="1241"/>
        <v>OK!</v>
      </c>
      <c r="K328" s="257" t="str">
        <f t="shared" si="1242"/>
        <v>OK!</v>
      </c>
      <c r="L328" s="257" t="str">
        <f t="shared" si="1243"/>
        <v>OK!</v>
      </c>
      <c r="M328" s="257" t="str">
        <f t="shared" si="1244"/>
        <v>OK!</v>
      </c>
      <c r="N328" s="257" t="str">
        <f t="shared" si="1245"/>
        <v>OK!</v>
      </c>
      <c r="O328" s="257" t="str">
        <f t="shared" si="1246"/>
        <v>OK!</v>
      </c>
      <c r="P328" s="257" t="str">
        <f t="shared" si="1247"/>
        <v>OK!</v>
      </c>
      <c r="Q328" s="257" t="str">
        <f t="shared" si="1248"/>
        <v>OK!</v>
      </c>
      <c r="R328" s="257" t="str">
        <f t="shared" si="1249"/>
        <v>OK!</v>
      </c>
      <c r="S328" s="257" t="str">
        <f t="shared" si="1250"/>
        <v>OK!</v>
      </c>
      <c r="T328" s="257" t="str">
        <f t="shared" si="1251"/>
        <v>OK!</v>
      </c>
    </row>
    <row r="329" spans="1:20">
      <c r="A329" s="347" t="e">
        <f>A$11</f>
        <v>#REF!</v>
      </c>
      <c r="B329" s="348"/>
      <c r="C329" s="356"/>
      <c r="D329" s="354"/>
      <c r="E329" s="354"/>
      <c r="F329" s="257" t="str">
        <f>IF(C329&lt;0,"STOPP!","OK!")</f>
        <v>OK!</v>
      </c>
      <c r="G329" s="257" t="str">
        <f t="shared" si="1238"/>
        <v>OK!</v>
      </c>
      <c r="H329" s="257" t="str">
        <f t="shared" si="1239"/>
        <v>OK!</v>
      </c>
      <c r="I329" s="257" t="str">
        <f t="shared" si="1240"/>
        <v>OK!</v>
      </c>
      <c r="J329" s="257" t="str">
        <f t="shared" si="1241"/>
        <v>OK!</v>
      </c>
      <c r="K329" s="257" t="str">
        <f t="shared" si="1242"/>
        <v>OK!</v>
      </c>
      <c r="L329" s="257" t="str">
        <f t="shared" si="1243"/>
        <v>OK!</v>
      </c>
      <c r="M329" s="257" t="str">
        <f t="shared" si="1244"/>
        <v>OK!</v>
      </c>
      <c r="N329" s="257" t="str">
        <f t="shared" si="1245"/>
        <v>OK!</v>
      </c>
      <c r="O329" s="257" t="str">
        <f t="shared" si="1246"/>
        <v>OK!</v>
      </c>
      <c r="P329" s="257" t="str">
        <f t="shared" si="1247"/>
        <v>OK!</v>
      </c>
      <c r="Q329" s="257" t="str">
        <f t="shared" si="1248"/>
        <v>OK!</v>
      </c>
      <c r="R329" s="257" t="str">
        <f t="shared" si="1249"/>
        <v>OK!</v>
      </c>
      <c r="S329" s="257" t="str">
        <f>IF(D329&lt;0,"STOPP!","OK!")</f>
        <v>OK!</v>
      </c>
      <c r="T329" s="257" t="str">
        <f>IF(E329&lt;0,"STOPP!","OK!")</f>
        <v>OK!</v>
      </c>
    </row>
    <row r="330" spans="1:20">
      <c r="A330" s="359" t="e">
        <f>A$12</f>
        <v>#REF!</v>
      </c>
      <c r="B330" s="355"/>
      <c r="C330" s="355" t="e">
        <f>#REF!</f>
        <v>#REF!</v>
      </c>
      <c r="D330" s="355" t="e">
        <f>#REF!</f>
        <v>#REF!</v>
      </c>
      <c r="E330" s="355" t="e">
        <f>#REF!</f>
        <v>#REF!</v>
      </c>
      <c r="F330" s="257" t="e">
        <f>IF(C330&gt;C329,"STOPP!","OK!")</f>
        <v>#REF!</v>
      </c>
      <c r="G330" s="257" t="e">
        <f t="shared" si="1238"/>
        <v>#REF!</v>
      </c>
      <c r="H330" s="257" t="e">
        <f t="shared" si="1239"/>
        <v>#REF!</v>
      </c>
      <c r="I330" s="257" t="e">
        <f t="shared" si="1240"/>
        <v>#REF!</v>
      </c>
      <c r="J330" s="257" t="e">
        <f t="shared" si="1241"/>
        <v>#REF!</v>
      </c>
      <c r="K330" s="257" t="e">
        <f t="shared" si="1242"/>
        <v>#REF!</v>
      </c>
      <c r="L330" s="257" t="e">
        <f t="shared" si="1243"/>
        <v>#REF!</v>
      </c>
      <c r="M330" s="257" t="e">
        <f t="shared" si="1244"/>
        <v>#REF!</v>
      </c>
      <c r="N330" s="257" t="e">
        <f t="shared" si="1245"/>
        <v>#REF!</v>
      </c>
      <c r="O330" s="257" t="e">
        <f t="shared" si="1246"/>
        <v>#REF!</v>
      </c>
      <c r="P330" s="257" t="e">
        <f t="shared" si="1247"/>
        <v>#REF!</v>
      </c>
      <c r="Q330" s="257" t="e">
        <f t="shared" si="1248"/>
        <v>#REF!</v>
      </c>
      <c r="R330" s="257" t="e">
        <f t="shared" si="1249"/>
        <v>#REF!</v>
      </c>
      <c r="S330" s="257" t="e">
        <f>IF(D330&gt;D329,"STOPP!","OK!")</f>
        <v>#REF!</v>
      </c>
      <c r="T330" s="257" t="e">
        <f>IF(E330&gt;E329,"STOPP!","OK!")</f>
        <v>#REF!</v>
      </c>
    </row>
    <row r="331" spans="1:20" ht="22.5" customHeight="1">
      <c r="A331" s="454" t="e">
        <f>'(B2) Struktura Organizative'!A53</f>
        <v>#REF!</v>
      </c>
      <c r="B331" s="586" t="e">
        <f>'(B2) Struktura Organizative'!B53</f>
        <v>#REF!</v>
      </c>
      <c r="C331" s="587"/>
      <c r="D331" s="587"/>
      <c r="E331" s="588"/>
      <c r="G331" s="216">
        <f>C335</f>
        <v>0</v>
      </c>
      <c r="H331" s="216">
        <f t="shared" ref="H331" si="1252">D335</f>
        <v>0</v>
      </c>
      <c r="I331" s="216">
        <f t="shared" ref="I331" si="1253">E335</f>
        <v>0</v>
      </c>
      <c r="J331" s="216">
        <f>C332</f>
        <v>0</v>
      </c>
      <c r="K331" s="216">
        <f t="shared" ref="K331" si="1254">D332</f>
        <v>0</v>
      </c>
      <c r="L331" s="216">
        <f t="shared" ref="L331" si="1255">E332</f>
        <v>0</v>
      </c>
      <c r="M331" s="216">
        <f>C333</f>
        <v>0</v>
      </c>
      <c r="N331" s="216">
        <f t="shared" ref="N331" si="1256">D333</f>
        <v>0</v>
      </c>
      <c r="O331" s="216">
        <f t="shared" ref="O331" si="1257">E333</f>
        <v>0</v>
      </c>
      <c r="P331" s="216">
        <f>C334</f>
        <v>0</v>
      </c>
      <c r="Q331" s="216">
        <f t="shared" ref="Q331" si="1258">D334</f>
        <v>0</v>
      </c>
      <c r="R331" s="216">
        <f t="shared" ref="R331" si="1259">E334</f>
        <v>0</v>
      </c>
    </row>
    <row r="332" spans="1:20">
      <c r="A332" s="190" t="e">
        <f>A$8</f>
        <v>#REF!</v>
      </c>
      <c r="B332" s="190"/>
      <c r="C332" s="355">
        <f>C338+C344+C350</f>
        <v>0</v>
      </c>
      <c r="D332" s="355">
        <f t="shared" ref="D332:E332" si="1260">D338+D344+D350</f>
        <v>0</v>
      </c>
      <c r="E332" s="355">
        <f t="shared" si="1260"/>
        <v>0</v>
      </c>
      <c r="F332" s="257" t="str">
        <f t="shared" ref="F332:F334" si="1261">IF(C332&lt;0,"STOPP!","OK!")</f>
        <v>OK!</v>
      </c>
      <c r="G332" s="257" t="str">
        <f t="shared" ref="G332:G334" si="1262">IF(D332&lt;0,"STOPP!","OK!")</f>
        <v>OK!</v>
      </c>
      <c r="H332" s="257" t="str">
        <f t="shared" ref="H332:H334" si="1263">IF(E332&lt;0,"STOPP!","OK!")</f>
        <v>OK!</v>
      </c>
      <c r="I332" s="257" t="str">
        <f t="shared" ref="I332:I334" si="1264">IF(F332&lt;0,"STOPP!","OK!")</f>
        <v>OK!</v>
      </c>
      <c r="J332" s="257" t="str">
        <f t="shared" ref="J332:J334" si="1265">IF(G332&lt;0,"STOPP!","OK!")</f>
        <v>OK!</v>
      </c>
      <c r="K332" s="257" t="str">
        <f t="shared" ref="K332:K334" si="1266">IF(H332&lt;0,"STOPP!","OK!")</f>
        <v>OK!</v>
      </c>
      <c r="L332" s="257" t="str">
        <f t="shared" ref="L332:L334" si="1267">IF(I332&lt;0,"STOPP!","OK!")</f>
        <v>OK!</v>
      </c>
      <c r="M332" s="257" t="str">
        <f t="shared" ref="M332:M334" si="1268">IF(J332&lt;0,"STOPP!","OK!")</f>
        <v>OK!</v>
      </c>
      <c r="N332" s="257" t="str">
        <f t="shared" ref="N332:N334" si="1269">IF(K332&lt;0,"STOPP!","OK!")</f>
        <v>OK!</v>
      </c>
      <c r="O332" s="257" t="str">
        <f t="shared" ref="O332:O334" si="1270">IF(L332&lt;0,"STOPP!","OK!")</f>
        <v>OK!</v>
      </c>
      <c r="P332" s="257" t="str">
        <f t="shared" ref="P332:P334" si="1271">IF(M332&lt;0,"STOPP!","OK!")</f>
        <v>OK!</v>
      </c>
      <c r="Q332" s="257" t="str">
        <f t="shared" ref="Q332:Q334" si="1272">IF(N332&lt;0,"STOPP!","OK!")</f>
        <v>OK!</v>
      </c>
      <c r="R332" s="257" t="str">
        <f t="shared" ref="R332:R334" si="1273">IF(O332&lt;0,"STOPP!","OK!")</f>
        <v>OK!</v>
      </c>
      <c r="S332" s="257" t="str">
        <f t="shared" ref="S332:S334" si="1274">IF(D332&lt;0,"STOPP!","OK!")</f>
        <v>OK!</v>
      </c>
      <c r="T332" s="257" t="str">
        <f t="shared" ref="T332:T334" si="1275">IF(E332&lt;0,"STOPP!","OK!")</f>
        <v>OK!</v>
      </c>
    </row>
    <row r="333" spans="1:20">
      <c r="A333" s="190" t="e">
        <f>A$9</f>
        <v>#REF!</v>
      </c>
      <c r="B333" s="190"/>
      <c r="C333" s="355">
        <f>C339+C345+C351</f>
        <v>0</v>
      </c>
      <c r="D333" s="355">
        <f t="shared" ref="D333:E333" si="1276">D339+D345+D351</f>
        <v>0</v>
      </c>
      <c r="E333" s="355">
        <f t="shared" si="1276"/>
        <v>0</v>
      </c>
      <c r="F333" s="257" t="str">
        <f t="shared" si="1261"/>
        <v>OK!</v>
      </c>
      <c r="G333" s="257" t="str">
        <f t="shared" si="1262"/>
        <v>OK!</v>
      </c>
      <c r="H333" s="257" t="str">
        <f t="shared" si="1263"/>
        <v>OK!</v>
      </c>
      <c r="I333" s="257" t="str">
        <f t="shared" si="1264"/>
        <v>OK!</v>
      </c>
      <c r="J333" s="257" t="str">
        <f t="shared" si="1265"/>
        <v>OK!</v>
      </c>
      <c r="K333" s="257" t="str">
        <f t="shared" si="1266"/>
        <v>OK!</v>
      </c>
      <c r="L333" s="257" t="str">
        <f t="shared" si="1267"/>
        <v>OK!</v>
      </c>
      <c r="M333" s="257" t="str">
        <f t="shared" si="1268"/>
        <v>OK!</v>
      </c>
      <c r="N333" s="257" t="str">
        <f t="shared" si="1269"/>
        <v>OK!</v>
      </c>
      <c r="O333" s="257" t="str">
        <f t="shared" si="1270"/>
        <v>OK!</v>
      </c>
      <c r="P333" s="257" t="str">
        <f t="shared" si="1271"/>
        <v>OK!</v>
      </c>
      <c r="Q333" s="257" t="str">
        <f t="shared" si="1272"/>
        <v>OK!</v>
      </c>
      <c r="R333" s="257" t="str">
        <f t="shared" si="1273"/>
        <v>OK!</v>
      </c>
      <c r="S333" s="257" t="str">
        <f t="shared" si="1274"/>
        <v>OK!</v>
      </c>
      <c r="T333" s="257" t="str">
        <f t="shared" si="1275"/>
        <v>OK!</v>
      </c>
    </row>
    <row r="334" spans="1:20">
      <c r="A334" s="357" t="e">
        <f>A$10</f>
        <v>#REF!</v>
      </c>
      <c r="B334" s="358"/>
      <c r="C334" s="355">
        <f>C335-C332-C333</f>
        <v>0</v>
      </c>
      <c r="D334" s="353">
        <f>D335-D332-D333</f>
        <v>0</v>
      </c>
      <c r="E334" s="353">
        <f>E335-E332-E333</f>
        <v>0</v>
      </c>
      <c r="F334" s="257" t="str">
        <f t="shared" si="1261"/>
        <v>OK!</v>
      </c>
      <c r="G334" s="257" t="str">
        <f t="shared" si="1262"/>
        <v>OK!</v>
      </c>
      <c r="H334" s="257" t="str">
        <f t="shared" si="1263"/>
        <v>OK!</v>
      </c>
      <c r="I334" s="257" t="str">
        <f t="shared" si="1264"/>
        <v>OK!</v>
      </c>
      <c r="J334" s="257" t="str">
        <f t="shared" si="1265"/>
        <v>OK!</v>
      </c>
      <c r="K334" s="257" t="str">
        <f t="shared" si="1266"/>
        <v>OK!</v>
      </c>
      <c r="L334" s="257" t="str">
        <f t="shared" si="1267"/>
        <v>OK!</v>
      </c>
      <c r="M334" s="257" t="str">
        <f t="shared" si="1268"/>
        <v>OK!</v>
      </c>
      <c r="N334" s="257" t="str">
        <f t="shared" si="1269"/>
        <v>OK!</v>
      </c>
      <c r="O334" s="257" t="str">
        <f t="shared" si="1270"/>
        <v>OK!</v>
      </c>
      <c r="P334" s="257" t="str">
        <f t="shared" si="1271"/>
        <v>OK!</v>
      </c>
      <c r="Q334" s="257" t="str">
        <f t="shared" si="1272"/>
        <v>OK!</v>
      </c>
      <c r="R334" s="257" t="str">
        <f t="shared" si="1273"/>
        <v>OK!</v>
      </c>
      <c r="S334" s="257" t="str">
        <f t="shared" si="1274"/>
        <v>OK!</v>
      </c>
      <c r="T334" s="257" t="str">
        <f t="shared" si="1275"/>
        <v>OK!</v>
      </c>
    </row>
    <row r="335" spans="1:20">
      <c r="A335" s="347" t="e">
        <f>A$11</f>
        <v>#REF!</v>
      </c>
      <c r="B335" s="348"/>
      <c r="C335" s="355">
        <f>C341+C347+C353</f>
        <v>0</v>
      </c>
      <c r="D335" s="355">
        <f t="shared" ref="D335:E335" si="1277">D341+D347+D353</f>
        <v>0</v>
      </c>
      <c r="E335" s="355">
        <f t="shared" si="1277"/>
        <v>0</v>
      </c>
      <c r="F335" s="257" t="str">
        <f>IF(C335&lt;0,"STOPP!","OK!")</f>
        <v>OK!</v>
      </c>
      <c r="G335" s="257" t="str">
        <f t="shared" ref="G335:G336" si="1278">IF(D335&lt;0,"STOPP!","OK!")</f>
        <v>OK!</v>
      </c>
      <c r="H335" s="257" t="str">
        <f t="shared" ref="H335:H336" si="1279">IF(E335&lt;0,"STOPP!","OK!")</f>
        <v>OK!</v>
      </c>
      <c r="I335" s="257" t="str">
        <f t="shared" ref="I335:I336" si="1280">IF(F335&lt;0,"STOPP!","OK!")</f>
        <v>OK!</v>
      </c>
      <c r="J335" s="257" t="str">
        <f t="shared" ref="J335:J336" si="1281">IF(G335&lt;0,"STOPP!","OK!")</f>
        <v>OK!</v>
      </c>
      <c r="K335" s="257" t="str">
        <f t="shared" ref="K335:K336" si="1282">IF(H335&lt;0,"STOPP!","OK!")</f>
        <v>OK!</v>
      </c>
      <c r="L335" s="257" t="str">
        <f t="shared" ref="L335:L336" si="1283">IF(I335&lt;0,"STOPP!","OK!")</f>
        <v>OK!</v>
      </c>
      <c r="M335" s="257" t="str">
        <f t="shared" ref="M335:M336" si="1284">IF(J335&lt;0,"STOPP!","OK!")</f>
        <v>OK!</v>
      </c>
      <c r="N335" s="257" t="str">
        <f t="shared" ref="N335:N336" si="1285">IF(K335&lt;0,"STOPP!","OK!")</f>
        <v>OK!</v>
      </c>
      <c r="O335" s="257" t="str">
        <f t="shared" ref="O335:O336" si="1286">IF(L335&lt;0,"STOPP!","OK!")</f>
        <v>OK!</v>
      </c>
      <c r="P335" s="257" t="str">
        <f t="shared" ref="P335:P336" si="1287">IF(M335&lt;0,"STOPP!","OK!")</f>
        <v>OK!</v>
      </c>
      <c r="Q335" s="257" t="str">
        <f t="shared" ref="Q335:Q336" si="1288">IF(N335&lt;0,"STOPP!","OK!")</f>
        <v>OK!</v>
      </c>
      <c r="R335" s="257" t="str">
        <f t="shared" ref="R335:R336" si="1289">IF(O335&lt;0,"STOPP!","OK!")</f>
        <v>OK!</v>
      </c>
      <c r="S335" s="257" t="str">
        <f>IF(D335&lt;0,"STOPP!","OK!")</f>
        <v>OK!</v>
      </c>
      <c r="T335" s="257" t="str">
        <f>IF(E335&lt;0,"STOPP!","OK!")</f>
        <v>OK!</v>
      </c>
    </row>
    <row r="336" spans="1:20">
      <c r="A336" s="359" t="e">
        <f>A$12</f>
        <v>#REF!</v>
      </c>
      <c r="B336" s="355"/>
      <c r="C336" s="355" t="e">
        <f>#REF!</f>
        <v>#REF!</v>
      </c>
      <c r="D336" s="353" t="e">
        <f>#REF!</f>
        <v>#REF!</v>
      </c>
      <c r="E336" s="353" t="e">
        <f>#REF!</f>
        <v>#REF!</v>
      </c>
      <c r="F336" s="257" t="e">
        <f>IF(C336&gt;C335,"STOPP!","OK!")</f>
        <v>#REF!</v>
      </c>
      <c r="G336" s="257" t="e">
        <f t="shared" si="1278"/>
        <v>#REF!</v>
      </c>
      <c r="H336" s="257" t="e">
        <f t="shared" si="1279"/>
        <v>#REF!</v>
      </c>
      <c r="I336" s="257" t="e">
        <f t="shared" si="1280"/>
        <v>#REF!</v>
      </c>
      <c r="J336" s="257" t="e">
        <f t="shared" si="1281"/>
        <v>#REF!</v>
      </c>
      <c r="K336" s="257" t="e">
        <f t="shared" si="1282"/>
        <v>#REF!</v>
      </c>
      <c r="L336" s="257" t="e">
        <f t="shared" si="1283"/>
        <v>#REF!</v>
      </c>
      <c r="M336" s="257" t="e">
        <f t="shared" si="1284"/>
        <v>#REF!</v>
      </c>
      <c r="N336" s="257" t="e">
        <f t="shared" si="1285"/>
        <v>#REF!</v>
      </c>
      <c r="O336" s="257" t="e">
        <f t="shared" si="1286"/>
        <v>#REF!</v>
      </c>
      <c r="P336" s="257" t="e">
        <f t="shared" si="1287"/>
        <v>#REF!</v>
      </c>
      <c r="Q336" s="257" t="e">
        <f t="shared" si="1288"/>
        <v>#REF!</v>
      </c>
      <c r="R336" s="257" t="e">
        <f t="shared" si="1289"/>
        <v>#REF!</v>
      </c>
      <c r="S336" s="257" t="e">
        <f>IF(D336&gt;D335,"STOPP!","OK!")</f>
        <v>#REF!</v>
      </c>
      <c r="T336" s="257" t="e">
        <f>IF(E336&gt;E335,"STOPP!","OK!")</f>
        <v>#REF!</v>
      </c>
    </row>
    <row r="337" spans="1:20" ht="15.75">
      <c r="A337" s="465" t="e">
        <f>#REF!</f>
        <v>#REF!</v>
      </c>
      <c r="B337" s="583" t="e">
        <f>#REF!</f>
        <v>#REF!</v>
      </c>
      <c r="C337" s="584"/>
      <c r="D337" s="584"/>
      <c r="E337" s="585"/>
      <c r="F337" s="257"/>
      <c r="G337" s="257"/>
      <c r="H337" s="257"/>
      <c r="I337" s="257"/>
      <c r="J337" s="257"/>
      <c r="K337" s="257"/>
      <c r="L337" s="257"/>
      <c r="M337" s="257"/>
      <c r="N337" s="257"/>
      <c r="O337" s="257"/>
      <c r="P337" s="257"/>
      <c r="Q337" s="257"/>
      <c r="R337" s="257"/>
      <c r="S337" s="257"/>
      <c r="T337" s="257"/>
    </row>
    <row r="338" spans="1:20">
      <c r="A338" s="190" t="e">
        <f>A$8</f>
        <v>#REF!</v>
      </c>
      <c r="B338" s="190"/>
      <c r="C338" s="191"/>
      <c r="D338" s="191"/>
      <c r="E338" s="191"/>
      <c r="F338" s="257" t="str">
        <f t="shared" ref="F338:F340" si="1290">IF(C338&lt;0,"STOPP!","OK!")</f>
        <v>OK!</v>
      </c>
      <c r="G338" s="257" t="str">
        <f t="shared" ref="G338:G342" si="1291">IF(D338&lt;0,"STOPP!","OK!")</f>
        <v>OK!</v>
      </c>
      <c r="H338" s="257" t="str">
        <f t="shared" ref="H338:H342" si="1292">IF(E338&lt;0,"STOPP!","OK!")</f>
        <v>OK!</v>
      </c>
      <c r="I338" s="257" t="str">
        <f t="shared" ref="I338:I342" si="1293">IF(F338&lt;0,"STOPP!","OK!")</f>
        <v>OK!</v>
      </c>
      <c r="J338" s="257" t="str">
        <f t="shared" ref="J338:J342" si="1294">IF(G338&lt;0,"STOPP!","OK!")</f>
        <v>OK!</v>
      </c>
      <c r="K338" s="257" t="str">
        <f t="shared" ref="K338:K342" si="1295">IF(H338&lt;0,"STOPP!","OK!")</f>
        <v>OK!</v>
      </c>
      <c r="L338" s="257" t="str">
        <f t="shared" ref="L338:L342" si="1296">IF(I338&lt;0,"STOPP!","OK!")</f>
        <v>OK!</v>
      </c>
      <c r="M338" s="257" t="str">
        <f t="shared" ref="M338:M342" si="1297">IF(J338&lt;0,"STOPP!","OK!")</f>
        <v>OK!</v>
      </c>
      <c r="N338" s="257" t="str">
        <f t="shared" ref="N338:N342" si="1298">IF(K338&lt;0,"STOPP!","OK!")</f>
        <v>OK!</v>
      </c>
      <c r="O338" s="257" t="str">
        <f t="shared" ref="O338:O342" si="1299">IF(L338&lt;0,"STOPP!","OK!")</f>
        <v>OK!</v>
      </c>
      <c r="P338" s="257" t="str">
        <f t="shared" ref="P338:P342" si="1300">IF(M338&lt;0,"STOPP!","OK!")</f>
        <v>OK!</v>
      </c>
      <c r="Q338" s="257" t="str">
        <f t="shared" ref="Q338:Q342" si="1301">IF(N338&lt;0,"STOPP!","OK!")</f>
        <v>OK!</v>
      </c>
      <c r="R338" s="257" t="str">
        <f t="shared" ref="R338:R342" si="1302">IF(O338&lt;0,"STOPP!","OK!")</f>
        <v>OK!</v>
      </c>
      <c r="S338" s="257" t="str">
        <f t="shared" ref="S338:S340" si="1303">IF(D338&lt;0,"STOPP!","OK!")</f>
        <v>OK!</v>
      </c>
      <c r="T338" s="257" t="str">
        <f t="shared" ref="T338:T340" si="1304">IF(E338&lt;0,"STOPP!","OK!")</f>
        <v>OK!</v>
      </c>
    </row>
    <row r="339" spans="1:20">
      <c r="A339" s="190" t="e">
        <f>A$9</f>
        <v>#REF!</v>
      </c>
      <c r="B339" s="190"/>
      <c r="C339" s="192"/>
      <c r="D339" s="192"/>
      <c r="E339" s="192"/>
      <c r="F339" s="257" t="str">
        <f t="shared" si="1290"/>
        <v>OK!</v>
      </c>
      <c r="G339" s="257" t="str">
        <f t="shared" si="1291"/>
        <v>OK!</v>
      </c>
      <c r="H339" s="257" t="str">
        <f t="shared" si="1292"/>
        <v>OK!</v>
      </c>
      <c r="I339" s="257" t="str">
        <f t="shared" si="1293"/>
        <v>OK!</v>
      </c>
      <c r="J339" s="257" t="str">
        <f t="shared" si="1294"/>
        <v>OK!</v>
      </c>
      <c r="K339" s="257" t="str">
        <f t="shared" si="1295"/>
        <v>OK!</v>
      </c>
      <c r="L339" s="257" t="str">
        <f t="shared" si="1296"/>
        <v>OK!</v>
      </c>
      <c r="M339" s="257" t="str">
        <f t="shared" si="1297"/>
        <v>OK!</v>
      </c>
      <c r="N339" s="257" t="str">
        <f t="shared" si="1298"/>
        <v>OK!</v>
      </c>
      <c r="O339" s="257" t="str">
        <f t="shared" si="1299"/>
        <v>OK!</v>
      </c>
      <c r="P339" s="257" t="str">
        <f t="shared" si="1300"/>
        <v>OK!</v>
      </c>
      <c r="Q339" s="257" t="str">
        <f t="shared" si="1301"/>
        <v>OK!</v>
      </c>
      <c r="R339" s="257" t="str">
        <f t="shared" si="1302"/>
        <v>OK!</v>
      </c>
      <c r="S339" s="257" t="str">
        <f t="shared" si="1303"/>
        <v>OK!</v>
      </c>
      <c r="T339" s="257" t="str">
        <f t="shared" si="1304"/>
        <v>OK!</v>
      </c>
    </row>
    <row r="340" spans="1:20">
      <c r="A340" s="357" t="e">
        <f>A$10</f>
        <v>#REF!</v>
      </c>
      <c r="B340" s="358"/>
      <c r="C340" s="355">
        <f>C341-C338-C339</f>
        <v>0</v>
      </c>
      <c r="D340" s="353">
        <f>D341-D338-D339</f>
        <v>0</v>
      </c>
      <c r="E340" s="353">
        <f>E341-E338-E339</f>
        <v>0</v>
      </c>
      <c r="F340" s="257" t="str">
        <f t="shared" si="1290"/>
        <v>OK!</v>
      </c>
      <c r="G340" s="257" t="str">
        <f t="shared" si="1291"/>
        <v>OK!</v>
      </c>
      <c r="H340" s="257" t="str">
        <f t="shared" si="1292"/>
        <v>OK!</v>
      </c>
      <c r="I340" s="257" t="str">
        <f t="shared" si="1293"/>
        <v>OK!</v>
      </c>
      <c r="J340" s="257" t="str">
        <f t="shared" si="1294"/>
        <v>OK!</v>
      </c>
      <c r="K340" s="257" t="str">
        <f t="shared" si="1295"/>
        <v>OK!</v>
      </c>
      <c r="L340" s="257" t="str">
        <f t="shared" si="1296"/>
        <v>OK!</v>
      </c>
      <c r="M340" s="257" t="str">
        <f t="shared" si="1297"/>
        <v>OK!</v>
      </c>
      <c r="N340" s="257" t="str">
        <f t="shared" si="1298"/>
        <v>OK!</v>
      </c>
      <c r="O340" s="257" t="str">
        <f t="shared" si="1299"/>
        <v>OK!</v>
      </c>
      <c r="P340" s="257" t="str">
        <f t="shared" si="1300"/>
        <v>OK!</v>
      </c>
      <c r="Q340" s="257" t="str">
        <f t="shared" si="1301"/>
        <v>OK!</v>
      </c>
      <c r="R340" s="257" t="str">
        <f t="shared" si="1302"/>
        <v>OK!</v>
      </c>
      <c r="S340" s="257" t="str">
        <f t="shared" si="1303"/>
        <v>OK!</v>
      </c>
      <c r="T340" s="257" t="str">
        <f t="shared" si="1304"/>
        <v>OK!</v>
      </c>
    </row>
    <row r="341" spans="1:20">
      <c r="A341" s="347" t="e">
        <f>A$11</f>
        <v>#REF!</v>
      </c>
      <c r="B341" s="348"/>
      <c r="C341" s="356"/>
      <c r="D341" s="354"/>
      <c r="E341" s="354"/>
      <c r="F341" s="257" t="str">
        <f>IF(C341&lt;0,"STOPP!","OK!")</f>
        <v>OK!</v>
      </c>
      <c r="G341" s="257" t="str">
        <f t="shared" si="1291"/>
        <v>OK!</v>
      </c>
      <c r="H341" s="257" t="str">
        <f t="shared" si="1292"/>
        <v>OK!</v>
      </c>
      <c r="I341" s="257" t="str">
        <f t="shared" si="1293"/>
        <v>OK!</v>
      </c>
      <c r="J341" s="257" t="str">
        <f t="shared" si="1294"/>
        <v>OK!</v>
      </c>
      <c r="K341" s="257" t="str">
        <f t="shared" si="1295"/>
        <v>OK!</v>
      </c>
      <c r="L341" s="257" t="str">
        <f t="shared" si="1296"/>
        <v>OK!</v>
      </c>
      <c r="M341" s="257" t="str">
        <f t="shared" si="1297"/>
        <v>OK!</v>
      </c>
      <c r="N341" s="257" t="str">
        <f t="shared" si="1298"/>
        <v>OK!</v>
      </c>
      <c r="O341" s="257" t="str">
        <f t="shared" si="1299"/>
        <v>OK!</v>
      </c>
      <c r="P341" s="257" t="str">
        <f t="shared" si="1300"/>
        <v>OK!</v>
      </c>
      <c r="Q341" s="257" t="str">
        <f t="shared" si="1301"/>
        <v>OK!</v>
      </c>
      <c r="R341" s="257" t="str">
        <f t="shared" si="1302"/>
        <v>OK!</v>
      </c>
      <c r="S341" s="257" t="str">
        <f>IF(D341&lt;0,"STOPP!","OK!")</f>
        <v>OK!</v>
      </c>
      <c r="T341" s="257" t="str">
        <f>IF(E341&lt;0,"STOPP!","OK!")</f>
        <v>OK!</v>
      </c>
    </row>
    <row r="342" spans="1:20">
      <c r="A342" s="359" t="e">
        <f>A$12</f>
        <v>#REF!</v>
      </c>
      <c r="B342" s="355"/>
      <c r="C342" s="355" t="e">
        <f>#REF!</f>
        <v>#REF!</v>
      </c>
      <c r="D342" s="355" t="e">
        <f>#REF!</f>
        <v>#REF!</v>
      </c>
      <c r="E342" s="355" t="e">
        <f>#REF!</f>
        <v>#REF!</v>
      </c>
      <c r="F342" s="257" t="e">
        <f>IF(C342&gt;C341,"STOPP!","OK!")</f>
        <v>#REF!</v>
      </c>
      <c r="G342" s="257" t="e">
        <f t="shared" si="1291"/>
        <v>#REF!</v>
      </c>
      <c r="H342" s="257" t="e">
        <f t="shared" si="1292"/>
        <v>#REF!</v>
      </c>
      <c r="I342" s="257" t="e">
        <f t="shared" si="1293"/>
        <v>#REF!</v>
      </c>
      <c r="J342" s="257" t="e">
        <f t="shared" si="1294"/>
        <v>#REF!</v>
      </c>
      <c r="K342" s="257" t="e">
        <f t="shared" si="1295"/>
        <v>#REF!</v>
      </c>
      <c r="L342" s="257" t="e">
        <f t="shared" si="1296"/>
        <v>#REF!</v>
      </c>
      <c r="M342" s="257" t="e">
        <f t="shared" si="1297"/>
        <v>#REF!</v>
      </c>
      <c r="N342" s="257" t="e">
        <f t="shared" si="1298"/>
        <v>#REF!</v>
      </c>
      <c r="O342" s="257" t="e">
        <f t="shared" si="1299"/>
        <v>#REF!</v>
      </c>
      <c r="P342" s="257" t="e">
        <f t="shared" si="1300"/>
        <v>#REF!</v>
      </c>
      <c r="Q342" s="257" t="e">
        <f t="shared" si="1301"/>
        <v>#REF!</v>
      </c>
      <c r="R342" s="257" t="e">
        <f t="shared" si="1302"/>
        <v>#REF!</v>
      </c>
      <c r="S342" s="257" t="e">
        <f>IF(D342&gt;D341,"STOPP!","OK!")</f>
        <v>#REF!</v>
      </c>
      <c r="T342" s="257" t="e">
        <f>IF(E342&gt;E341,"STOPP!","OK!")</f>
        <v>#REF!</v>
      </c>
    </row>
    <row r="343" spans="1:20" ht="15.75" hidden="1">
      <c r="A343" s="465" t="e">
        <f>#REF!</f>
        <v>#REF!</v>
      </c>
      <c r="B343" s="583" t="e">
        <f>#REF!</f>
        <v>#REF!</v>
      </c>
      <c r="C343" s="584"/>
      <c r="D343" s="584"/>
      <c r="E343" s="585"/>
      <c r="F343" s="257"/>
      <c r="G343" s="257"/>
      <c r="H343" s="257"/>
      <c r="I343" s="257"/>
      <c r="J343" s="257"/>
      <c r="K343" s="257"/>
      <c r="L343" s="257"/>
      <c r="M343" s="257"/>
      <c r="N343" s="257"/>
      <c r="O343" s="257"/>
      <c r="P343" s="257"/>
      <c r="Q343" s="257"/>
      <c r="R343" s="257"/>
      <c r="S343" s="257"/>
      <c r="T343" s="257"/>
    </row>
    <row r="344" spans="1:20" hidden="1">
      <c r="A344" s="190" t="e">
        <f>A$8</f>
        <v>#REF!</v>
      </c>
      <c r="B344" s="190"/>
      <c r="C344" s="191"/>
      <c r="D344" s="191"/>
      <c r="E344" s="191"/>
      <c r="F344" s="257" t="str">
        <f t="shared" ref="F344:F346" si="1305">IF(C344&lt;0,"STOPP!","OK!")</f>
        <v>OK!</v>
      </c>
      <c r="G344" s="257" t="str">
        <f t="shared" ref="G344:G348" si="1306">IF(D344&lt;0,"STOPP!","OK!")</f>
        <v>OK!</v>
      </c>
      <c r="H344" s="257" t="str">
        <f t="shared" ref="H344:H348" si="1307">IF(E344&lt;0,"STOPP!","OK!")</f>
        <v>OK!</v>
      </c>
      <c r="I344" s="257" t="str">
        <f t="shared" ref="I344:I348" si="1308">IF(F344&lt;0,"STOPP!","OK!")</f>
        <v>OK!</v>
      </c>
      <c r="J344" s="257" t="str">
        <f t="shared" ref="J344:J348" si="1309">IF(G344&lt;0,"STOPP!","OK!")</f>
        <v>OK!</v>
      </c>
      <c r="K344" s="257" t="str">
        <f t="shared" ref="K344:K348" si="1310">IF(H344&lt;0,"STOPP!","OK!")</f>
        <v>OK!</v>
      </c>
      <c r="L344" s="257" t="str">
        <f t="shared" ref="L344:L348" si="1311">IF(I344&lt;0,"STOPP!","OK!")</f>
        <v>OK!</v>
      </c>
      <c r="M344" s="257" t="str">
        <f t="shared" ref="M344:M348" si="1312">IF(J344&lt;0,"STOPP!","OK!")</f>
        <v>OK!</v>
      </c>
      <c r="N344" s="257" t="str">
        <f t="shared" ref="N344:N348" si="1313">IF(K344&lt;0,"STOPP!","OK!")</f>
        <v>OK!</v>
      </c>
      <c r="O344" s="257" t="str">
        <f t="shared" ref="O344:O348" si="1314">IF(L344&lt;0,"STOPP!","OK!")</f>
        <v>OK!</v>
      </c>
      <c r="P344" s="257" t="str">
        <f t="shared" ref="P344:P348" si="1315">IF(M344&lt;0,"STOPP!","OK!")</f>
        <v>OK!</v>
      </c>
      <c r="Q344" s="257" t="str">
        <f t="shared" ref="Q344:Q348" si="1316">IF(N344&lt;0,"STOPP!","OK!")</f>
        <v>OK!</v>
      </c>
      <c r="R344" s="257" t="str">
        <f t="shared" ref="R344:R348" si="1317">IF(O344&lt;0,"STOPP!","OK!")</f>
        <v>OK!</v>
      </c>
      <c r="S344" s="257" t="str">
        <f t="shared" ref="S344:S346" si="1318">IF(D344&lt;0,"STOPP!","OK!")</f>
        <v>OK!</v>
      </c>
      <c r="T344" s="257" t="str">
        <f t="shared" ref="T344:T346" si="1319">IF(E344&lt;0,"STOPP!","OK!")</f>
        <v>OK!</v>
      </c>
    </row>
    <row r="345" spans="1:20" hidden="1">
      <c r="A345" s="190" t="e">
        <f>A$9</f>
        <v>#REF!</v>
      </c>
      <c r="B345" s="190"/>
      <c r="C345" s="192"/>
      <c r="D345" s="192"/>
      <c r="E345" s="192"/>
      <c r="F345" s="257" t="str">
        <f t="shared" si="1305"/>
        <v>OK!</v>
      </c>
      <c r="G345" s="257" t="str">
        <f t="shared" si="1306"/>
        <v>OK!</v>
      </c>
      <c r="H345" s="257" t="str">
        <f t="shared" si="1307"/>
        <v>OK!</v>
      </c>
      <c r="I345" s="257" t="str">
        <f t="shared" si="1308"/>
        <v>OK!</v>
      </c>
      <c r="J345" s="257" t="str">
        <f t="shared" si="1309"/>
        <v>OK!</v>
      </c>
      <c r="K345" s="257" t="str">
        <f t="shared" si="1310"/>
        <v>OK!</v>
      </c>
      <c r="L345" s="257" t="str">
        <f t="shared" si="1311"/>
        <v>OK!</v>
      </c>
      <c r="M345" s="257" t="str">
        <f t="shared" si="1312"/>
        <v>OK!</v>
      </c>
      <c r="N345" s="257" t="str">
        <f t="shared" si="1313"/>
        <v>OK!</v>
      </c>
      <c r="O345" s="257" t="str">
        <f t="shared" si="1314"/>
        <v>OK!</v>
      </c>
      <c r="P345" s="257" t="str">
        <f t="shared" si="1315"/>
        <v>OK!</v>
      </c>
      <c r="Q345" s="257" t="str">
        <f t="shared" si="1316"/>
        <v>OK!</v>
      </c>
      <c r="R345" s="257" t="str">
        <f t="shared" si="1317"/>
        <v>OK!</v>
      </c>
      <c r="S345" s="257" t="str">
        <f t="shared" si="1318"/>
        <v>OK!</v>
      </c>
      <c r="T345" s="257" t="str">
        <f t="shared" si="1319"/>
        <v>OK!</v>
      </c>
    </row>
    <row r="346" spans="1:20" hidden="1">
      <c r="A346" s="357" t="e">
        <f>A$10</f>
        <v>#REF!</v>
      </c>
      <c r="B346" s="358"/>
      <c r="C346" s="355">
        <f>C347-C344-C345</f>
        <v>0</v>
      </c>
      <c r="D346" s="353">
        <f>D347-D344-D345</f>
        <v>0</v>
      </c>
      <c r="E346" s="353">
        <f>E347-E344-E345</f>
        <v>0</v>
      </c>
      <c r="F346" s="257" t="str">
        <f t="shared" si="1305"/>
        <v>OK!</v>
      </c>
      <c r="G346" s="257" t="str">
        <f t="shared" si="1306"/>
        <v>OK!</v>
      </c>
      <c r="H346" s="257" t="str">
        <f t="shared" si="1307"/>
        <v>OK!</v>
      </c>
      <c r="I346" s="257" t="str">
        <f t="shared" si="1308"/>
        <v>OK!</v>
      </c>
      <c r="J346" s="257" t="str">
        <f t="shared" si="1309"/>
        <v>OK!</v>
      </c>
      <c r="K346" s="257" t="str">
        <f t="shared" si="1310"/>
        <v>OK!</v>
      </c>
      <c r="L346" s="257" t="str">
        <f t="shared" si="1311"/>
        <v>OK!</v>
      </c>
      <c r="M346" s="257" t="str">
        <f t="shared" si="1312"/>
        <v>OK!</v>
      </c>
      <c r="N346" s="257" t="str">
        <f t="shared" si="1313"/>
        <v>OK!</v>
      </c>
      <c r="O346" s="257" t="str">
        <f t="shared" si="1314"/>
        <v>OK!</v>
      </c>
      <c r="P346" s="257" t="str">
        <f t="shared" si="1315"/>
        <v>OK!</v>
      </c>
      <c r="Q346" s="257" t="str">
        <f t="shared" si="1316"/>
        <v>OK!</v>
      </c>
      <c r="R346" s="257" t="str">
        <f t="shared" si="1317"/>
        <v>OK!</v>
      </c>
      <c r="S346" s="257" t="str">
        <f t="shared" si="1318"/>
        <v>OK!</v>
      </c>
      <c r="T346" s="257" t="str">
        <f t="shared" si="1319"/>
        <v>OK!</v>
      </c>
    </row>
    <row r="347" spans="1:20" hidden="1">
      <c r="A347" s="347" t="e">
        <f>A$11</f>
        <v>#REF!</v>
      </c>
      <c r="B347" s="348"/>
      <c r="C347" s="356"/>
      <c r="D347" s="354"/>
      <c r="E347" s="354"/>
      <c r="F347" s="257" t="str">
        <f>IF(C347&lt;0,"STOPP!","OK!")</f>
        <v>OK!</v>
      </c>
      <c r="G347" s="257" t="str">
        <f t="shared" si="1306"/>
        <v>OK!</v>
      </c>
      <c r="H347" s="257" t="str">
        <f t="shared" si="1307"/>
        <v>OK!</v>
      </c>
      <c r="I347" s="257" t="str">
        <f t="shared" si="1308"/>
        <v>OK!</v>
      </c>
      <c r="J347" s="257" t="str">
        <f t="shared" si="1309"/>
        <v>OK!</v>
      </c>
      <c r="K347" s="257" t="str">
        <f t="shared" si="1310"/>
        <v>OK!</v>
      </c>
      <c r="L347" s="257" t="str">
        <f t="shared" si="1311"/>
        <v>OK!</v>
      </c>
      <c r="M347" s="257" t="str">
        <f t="shared" si="1312"/>
        <v>OK!</v>
      </c>
      <c r="N347" s="257" t="str">
        <f t="shared" si="1313"/>
        <v>OK!</v>
      </c>
      <c r="O347" s="257" t="str">
        <f t="shared" si="1314"/>
        <v>OK!</v>
      </c>
      <c r="P347" s="257" t="str">
        <f t="shared" si="1315"/>
        <v>OK!</v>
      </c>
      <c r="Q347" s="257" t="str">
        <f t="shared" si="1316"/>
        <v>OK!</v>
      </c>
      <c r="R347" s="257" t="str">
        <f t="shared" si="1317"/>
        <v>OK!</v>
      </c>
      <c r="S347" s="257" t="str">
        <f>IF(D347&lt;0,"STOPP!","OK!")</f>
        <v>OK!</v>
      </c>
      <c r="T347" s="257" t="str">
        <f>IF(E347&lt;0,"STOPP!","OK!")</f>
        <v>OK!</v>
      </c>
    </row>
    <row r="348" spans="1:20" hidden="1">
      <c r="A348" s="359" t="e">
        <f>A$12</f>
        <v>#REF!</v>
      </c>
      <c r="B348" s="355"/>
      <c r="C348" s="355" t="e">
        <f>#REF!</f>
        <v>#REF!</v>
      </c>
      <c r="D348" s="355" t="e">
        <f>#REF!</f>
        <v>#REF!</v>
      </c>
      <c r="E348" s="355" t="e">
        <f>#REF!</f>
        <v>#REF!</v>
      </c>
      <c r="F348" s="257" t="e">
        <f>IF(C348&gt;C347,"STOPP!","OK!")</f>
        <v>#REF!</v>
      </c>
      <c r="G348" s="257" t="e">
        <f t="shared" si="1306"/>
        <v>#REF!</v>
      </c>
      <c r="H348" s="257" t="e">
        <f t="shared" si="1307"/>
        <v>#REF!</v>
      </c>
      <c r="I348" s="257" t="e">
        <f t="shared" si="1308"/>
        <v>#REF!</v>
      </c>
      <c r="J348" s="257" t="e">
        <f t="shared" si="1309"/>
        <v>#REF!</v>
      </c>
      <c r="K348" s="257" t="e">
        <f t="shared" si="1310"/>
        <v>#REF!</v>
      </c>
      <c r="L348" s="257" t="e">
        <f t="shared" si="1311"/>
        <v>#REF!</v>
      </c>
      <c r="M348" s="257" t="e">
        <f t="shared" si="1312"/>
        <v>#REF!</v>
      </c>
      <c r="N348" s="257" t="e">
        <f t="shared" si="1313"/>
        <v>#REF!</v>
      </c>
      <c r="O348" s="257" t="e">
        <f t="shared" si="1314"/>
        <v>#REF!</v>
      </c>
      <c r="P348" s="257" t="e">
        <f t="shared" si="1315"/>
        <v>#REF!</v>
      </c>
      <c r="Q348" s="257" t="e">
        <f t="shared" si="1316"/>
        <v>#REF!</v>
      </c>
      <c r="R348" s="257" t="e">
        <f t="shared" si="1317"/>
        <v>#REF!</v>
      </c>
      <c r="S348" s="257" t="e">
        <f>IF(D348&gt;D347,"STOPP!","OK!")</f>
        <v>#REF!</v>
      </c>
      <c r="T348" s="257" t="e">
        <f>IF(E348&gt;E347,"STOPP!","OK!")</f>
        <v>#REF!</v>
      </c>
    </row>
    <row r="349" spans="1:20" ht="15.75" hidden="1">
      <c r="A349" s="465" t="e">
        <f>#REF!</f>
        <v>#REF!</v>
      </c>
      <c r="B349" s="583" t="e">
        <f>#REF!</f>
        <v>#REF!</v>
      </c>
      <c r="C349" s="584"/>
      <c r="D349" s="584"/>
      <c r="E349" s="585"/>
      <c r="F349" s="257"/>
      <c r="G349" s="257"/>
      <c r="H349" s="257"/>
      <c r="I349" s="257"/>
      <c r="J349" s="257"/>
      <c r="K349" s="257"/>
      <c r="L349" s="257"/>
      <c r="M349" s="257"/>
      <c r="N349" s="257"/>
      <c r="O349" s="257"/>
      <c r="P349" s="257"/>
      <c r="Q349" s="257"/>
      <c r="R349" s="257"/>
      <c r="S349" s="257"/>
      <c r="T349" s="257"/>
    </row>
    <row r="350" spans="1:20" hidden="1">
      <c r="A350" s="190" t="e">
        <f>A$8</f>
        <v>#REF!</v>
      </c>
      <c r="B350" s="190"/>
      <c r="C350" s="191"/>
      <c r="D350" s="191"/>
      <c r="E350" s="191"/>
      <c r="F350" s="257" t="str">
        <f t="shared" ref="F350:F352" si="1320">IF(C350&lt;0,"STOPP!","OK!")</f>
        <v>OK!</v>
      </c>
      <c r="G350" s="257" t="str">
        <f t="shared" ref="G350:G354" si="1321">IF(D350&lt;0,"STOPP!","OK!")</f>
        <v>OK!</v>
      </c>
      <c r="H350" s="257" t="str">
        <f t="shared" ref="H350:H354" si="1322">IF(E350&lt;0,"STOPP!","OK!")</f>
        <v>OK!</v>
      </c>
      <c r="I350" s="257" t="str">
        <f t="shared" ref="I350:I354" si="1323">IF(F350&lt;0,"STOPP!","OK!")</f>
        <v>OK!</v>
      </c>
      <c r="J350" s="257" t="str">
        <f t="shared" ref="J350:J354" si="1324">IF(G350&lt;0,"STOPP!","OK!")</f>
        <v>OK!</v>
      </c>
      <c r="K350" s="257" t="str">
        <f t="shared" ref="K350:K354" si="1325">IF(H350&lt;0,"STOPP!","OK!")</f>
        <v>OK!</v>
      </c>
      <c r="L350" s="257" t="str">
        <f t="shared" ref="L350:L354" si="1326">IF(I350&lt;0,"STOPP!","OK!")</f>
        <v>OK!</v>
      </c>
      <c r="M350" s="257" t="str">
        <f t="shared" ref="M350:M354" si="1327">IF(J350&lt;0,"STOPP!","OK!")</f>
        <v>OK!</v>
      </c>
      <c r="N350" s="257" t="str">
        <f t="shared" ref="N350:N354" si="1328">IF(K350&lt;0,"STOPP!","OK!")</f>
        <v>OK!</v>
      </c>
      <c r="O350" s="257" t="str">
        <f t="shared" ref="O350:O354" si="1329">IF(L350&lt;0,"STOPP!","OK!")</f>
        <v>OK!</v>
      </c>
      <c r="P350" s="257" t="str">
        <f t="shared" ref="P350:P354" si="1330">IF(M350&lt;0,"STOPP!","OK!")</f>
        <v>OK!</v>
      </c>
      <c r="Q350" s="257" t="str">
        <f t="shared" ref="Q350:Q354" si="1331">IF(N350&lt;0,"STOPP!","OK!")</f>
        <v>OK!</v>
      </c>
      <c r="R350" s="257" t="str">
        <f t="shared" ref="R350:R354" si="1332">IF(O350&lt;0,"STOPP!","OK!")</f>
        <v>OK!</v>
      </c>
      <c r="S350" s="257" t="str">
        <f t="shared" ref="S350:S352" si="1333">IF(D350&lt;0,"STOPP!","OK!")</f>
        <v>OK!</v>
      </c>
      <c r="T350" s="257" t="str">
        <f t="shared" ref="T350:T352" si="1334">IF(E350&lt;0,"STOPP!","OK!")</f>
        <v>OK!</v>
      </c>
    </row>
    <row r="351" spans="1:20" hidden="1">
      <c r="A351" s="190" t="e">
        <f>A$9</f>
        <v>#REF!</v>
      </c>
      <c r="B351" s="190"/>
      <c r="C351" s="192"/>
      <c r="D351" s="192"/>
      <c r="E351" s="192"/>
      <c r="F351" s="257" t="str">
        <f t="shared" si="1320"/>
        <v>OK!</v>
      </c>
      <c r="G351" s="257" t="str">
        <f t="shared" si="1321"/>
        <v>OK!</v>
      </c>
      <c r="H351" s="257" t="str">
        <f t="shared" si="1322"/>
        <v>OK!</v>
      </c>
      <c r="I351" s="257" t="str">
        <f t="shared" si="1323"/>
        <v>OK!</v>
      </c>
      <c r="J351" s="257" t="str">
        <f t="shared" si="1324"/>
        <v>OK!</v>
      </c>
      <c r="K351" s="257" t="str">
        <f t="shared" si="1325"/>
        <v>OK!</v>
      </c>
      <c r="L351" s="257" t="str">
        <f t="shared" si="1326"/>
        <v>OK!</v>
      </c>
      <c r="M351" s="257" t="str">
        <f t="shared" si="1327"/>
        <v>OK!</v>
      </c>
      <c r="N351" s="257" t="str">
        <f t="shared" si="1328"/>
        <v>OK!</v>
      </c>
      <c r="O351" s="257" t="str">
        <f t="shared" si="1329"/>
        <v>OK!</v>
      </c>
      <c r="P351" s="257" t="str">
        <f t="shared" si="1330"/>
        <v>OK!</v>
      </c>
      <c r="Q351" s="257" t="str">
        <f t="shared" si="1331"/>
        <v>OK!</v>
      </c>
      <c r="R351" s="257" t="str">
        <f t="shared" si="1332"/>
        <v>OK!</v>
      </c>
      <c r="S351" s="257" t="str">
        <f t="shared" si="1333"/>
        <v>OK!</v>
      </c>
      <c r="T351" s="257" t="str">
        <f t="shared" si="1334"/>
        <v>OK!</v>
      </c>
    </row>
    <row r="352" spans="1:20" hidden="1">
      <c r="A352" s="357" t="e">
        <f>A$10</f>
        <v>#REF!</v>
      </c>
      <c r="B352" s="358"/>
      <c r="C352" s="355">
        <f>C353-C350-C351</f>
        <v>0</v>
      </c>
      <c r="D352" s="353">
        <f>D353-D350-D351</f>
        <v>0</v>
      </c>
      <c r="E352" s="353">
        <f>E353-E350-E351</f>
        <v>0</v>
      </c>
      <c r="F352" s="257" t="str">
        <f t="shared" si="1320"/>
        <v>OK!</v>
      </c>
      <c r="G352" s="257" t="str">
        <f t="shared" si="1321"/>
        <v>OK!</v>
      </c>
      <c r="H352" s="257" t="str">
        <f t="shared" si="1322"/>
        <v>OK!</v>
      </c>
      <c r="I352" s="257" t="str">
        <f t="shared" si="1323"/>
        <v>OK!</v>
      </c>
      <c r="J352" s="257" t="str">
        <f t="shared" si="1324"/>
        <v>OK!</v>
      </c>
      <c r="K352" s="257" t="str">
        <f t="shared" si="1325"/>
        <v>OK!</v>
      </c>
      <c r="L352" s="257" t="str">
        <f t="shared" si="1326"/>
        <v>OK!</v>
      </c>
      <c r="M352" s="257" t="str">
        <f t="shared" si="1327"/>
        <v>OK!</v>
      </c>
      <c r="N352" s="257" t="str">
        <f t="shared" si="1328"/>
        <v>OK!</v>
      </c>
      <c r="O352" s="257" t="str">
        <f t="shared" si="1329"/>
        <v>OK!</v>
      </c>
      <c r="P352" s="257" t="str">
        <f t="shared" si="1330"/>
        <v>OK!</v>
      </c>
      <c r="Q352" s="257" t="str">
        <f t="shared" si="1331"/>
        <v>OK!</v>
      </c>
      <c r="R352" s="257" t="str">
        <f t="shared" si="1332"/>
        <v>OK!</v>
      </c>
      <c r="S352" s="257" t="str">
        <f t="shared" si="1333"/>
        <v>OK!</v>
      </c>
      <c r="T352" s="257" t="str">
        <f t="shared" si="1334"/>
        <v>OK!</v>
      </c>
    </row>
    <row r="353" spans="1:20" hidden="1">
      <c r="A353" s="347" t="e">
        <f>A$11</f>
        <v>#REF!</v>
      </c>
      <c r="B353" s="348"/>
      <c r="C353" s="356"/>
      <c r="D353" s="354"/>
      <c r="E353" s="354"/>
      <c r="F353" s="257" t="str">
        <f>IF(C353&lt;0,"STOPP!","OK!")</f>
        <v>OK!</v>
      </c>
      <c r="G353" s="257" t="str">
        <f t="shared" si="1321"/>
        <v>OK!</v>
      </c>
      <c r="H353" s="257" t="str">
        <f t="shared" si="1322"/>
        <v>OK!</v>
      </c>
      <c r="I353" s="257" t="str">
        <f t="shared" si="1323"/>
        <v>OK!</v>
      </c>
      <c r="J353" s="257" t="str">
        <f t="shared" si="1324"/>
        <v>OK!</v>
      </c>
      <c r="K353" s="257" t="str">
        <f t="shared" si="1325"/>
        <v>OK!</v>
      </c>
      <c r="L353" s="257" t="str">
        <f t="shared" si="1326"/>
        <v>OK!</v>
      </c>
      <c r="M353" s="257" t="str">
        <f t="shared" si="1327"/>
        <v>OK!</v>
      </c>
      <c r="N353" s="257" t="str">
        <f t="shared" si="1328"/>
        <v>OK!</v>
      </c>
      <c r="O353" s="257" t="str">
        <f t="shared" si="1329"/>
        <v>OK!</v>
      </c>
      <c r="P353" s="257" t="str">
        <f t="shared" si="1330"/>
        <v>OK!</v>
      </c>
      <c r="Q353" s="257" t="str">
        <f t="shared" si="1331"/>
        <v>OK!</v>
      </c>
      <c r="R353" s="257" t="str">
        <f t="shared" si="1332"/>
        <v>OK!</v>
      </c>
      <c r="S353" s="257" t="str">
        <f>IF(D353&lt;0,"STOPP!","OK!")</f>
        <v>OK!</v>
      </c>
      <c r="T353" s="257" t="str">
        <f>IF(E353&lt;0,"STOPP!","OK!")</f>
        <v>OK!</v>
      </c>
    </row>
    <row r="354" spans="1:20" hidden="1">
      <c r="A354" s="359" t="e">
        <f>A$12</f>
        <v>#REF!</v>
      </c>
      <c r="B354" s="355"/>
      <c r="C354" s="355" t="e">
        <f>#REF!</f>
        <v>#REF!</v>
      </c>
      <c r="D354" s="355" t="e">
        <f>#REF!</f>
        <v>#REF!</v>
      </c>
      <c r="E354" s="355" t="e">
        <f>#REF!</f>
        <v>#REF!</v>
      </c>
      <c r="F354" s="257" t="e">
        <f>IF(C354&gt;C353,"STOPP!","OK!")</f>
        <v>#REF!</v>
      </c>
      <c r="G354" s="257" t="e">
        <f t="shared" si="1321"/>
        <v>#REF!</v>
      </c>
      <c r="H354" s="257" t="e">
        <f t="shared" si="1322"/>
        <v>#REF!</v>
      </c>
      <c r="I354" s="257" t="e">
        <f t="shared" si="1323"/>
        <v>#REF!</v>
      </c>
      <c r="J354" s="257" t="e">
        <f t="shared" si="1324"/>
        <v>#REF!</v>
      </c>
      <c r="K354" s="257" t="e">
        <f t="shared" si="1325"/>
        <v>#REF!</v>
      </c>
      <c r="L354" s="257" t="e">
        <f t="shared" si="1326"/>
        <v>#REF!</v>
      </c>
      <c r="M354" s="257" t="e">
        <f t="shared" si="1327"/>
        <v>#REF!</v>
      </c>
      <c r="N354" s="257" t="e">
        <f t="shared" si="1328"/>
        <v>#REF!</v>
      </c>
      <c r="O354" s="257" t="e">
        <f t="shared" si="1329"/>
        <v>#REF!</v>
      </c>
      <c r="P354" s="257" t="e">
        <f t="shared" si="1330"/>
        <v>#REF!</v>
      </c>
      <c r="Q354" s="257" t="e">
        <f t="shared" si="1331"/>
        <v>#REF!</v>
      </c>
      <c r="R354" s="257" t="e">
        <f t="shared" si="1332"/>
        <v>#REF!</v>
      </c>
      <c r="S354" s="257" t="e">
        <f>IF(D354&gt;D353,"STOPP!","OK!")</f>
        <v>#REF!</v>
      </c>
      <c r="T354" s="257" t="e">
        <f>IF(E354&gt;E353,"STOPP!","OK!")</f>
        <v>#REF!</v>
      </c>
    </row>
    <row r="355" spans="1:20" ht="24" customHeight="1">
      <c r="A355" s="454" t="e">
        <f>'(B2) Struktura Organizative'!A55</f>
        <v>#REF!</v>
      </c>
      <c r="B355" s="586" t="e">
        <f>'(B2) Struktura Organizative'!B55</f>
        <v>#REF!</v>
      </c>
      <c r="C355" s="587"/>
      <c r="D355" s="587"/>
      <c r="E355" s="588"/>
      <c r="G355" s="216">
        <f>C359</f>
        <v>12753</v>
      </c>
      <c r="H355" s="216">
        <f t="shared" ref="H355" si="1335">D359</f>
        <v>12753</v>
      </c>
      <c r="I355" s="216">
        <f t="shared" ref="I355" si="1336">E359</f>
        <v>12753</v>
      </c>
      <c r="J355" s="216">
        <f>C356</f>
        <v>9753</v>
      </c>
      <c r="K355" s="216">
        <f t="shared" ref="K355" si="1337">D356</f>
        <v>9753</v>
      </c>
      <c r="L355" s="216">
        <f t="shared" ref="L355" si="1338">E356</f>
        <v>9753</v>
      </c>
      <c r="M355" s="216">
        <f>C357</f>
        <v>1000</v>
      </c>
      <c r="N355" s="216">
        <f t="shared" ref="N355" si="1339">D357</f>
        <v>1000</v>
      </c>
      <c r="O355" s="216">
        <f t="shared" ref="O355" si="1340">E357</f>
        <v>1000</v>
      </c>
      <c r="P355" s="216">
        <f>C358</f>
        <v>2000</v>
      </c>
      <c r="Q355" s="216">
        <f t="shared" ref="Q355" si="1341">D358</f>
        <v>2000</v>
      </c>
      <c r="R355" s="216">
        <f t="shared" ref="R355" si="1342">E358</f>
        <v>2000</v>
      </c>
    </row>
    <row r="356" spans="1:20">
      <c r="A356" s="190" t="e">
        <f>A$8</f>
        <v>#REF!</v>
      </c>
      <c r="B356" s="190"/>
      <c r="C356" s="355">
        <f>C362</f>
        <v>9753</v>
      </c>
      <c r="D356" s="355">
        <f t="shared" ref="D356:E356" si="1343">D362</f>
        <v>9753</v>
      </c>
      <c r="E356" s="355">
        <f t="shared" si="1343"/>
        <v>9753</v>
      </c>
      <c r="F356" s="257" t="str">
        <f t="shared" ref="F356:F358" si="1344">IF(C356&lt;0,"STOPP!","OK!")</f>
        <v>OK!</v>
      </c>
      <c r="G356" s="257" t="str">
        <f t="shared" ref="G356:G358" si="1345">IF(D356&lt;0,"STOPP!","OK!")</f>
        <v>OK!</v>
      </c>
      <c r="H356" s="257" t="str">
        <f t="shared" ref="H356:H358" si="1346">IF(E356&lt;0,"STOPP!","OK!")</f>
        <v>OK!</v>
      </c>
      <c r="I356" s="257" t="str">
        <f t="shared" ref="I356:I358" si="1347">IF(F356&lt;0,"STOPP!","OK!")</f>
        <v>OK!</v>
      </c>
      <c r="J356" s="257" t="str">
        <f t="shared" ref="J356:J358" si="1348">IF(G356&lt;0,"STOPP!","OK!")</f>
        <v>OK!</v>
      </c>
      <c r="K356" s="257" t="str">
        <f t="shared" ref="K356:K358" si="1349">IF(H356&lt;0,"STOPP!","OK!")</f>
        <v>OK!</v>
      </c>
      <c r="L356" s="257" t="str">
        <f t="shared" ref="L356:L358" si="1350">IF(I356&lt;0,"STOPP!","OK!")</f>
        <v>OK!</v>
      </c>
      <c r="M356" s="257" t="str">
        <f t="shared" ref="M356:M358" si="1351">IF(J356&lt;0,"STOPP!","OK!")</f>
        <v>OK!</v>
      </c>
      <c r="N356" s="257" t="str">
        <f t="shared" ref="N356:N358" si="1352">IF(K356&lt;0,"STOPP!","OK!")</f>
        <v>OK!</v>
      </c>
      <c r="O356" s="257" t="str">
        <f t="shared" ref="O356:O358" si="1353">IF(L356&lt;0,"STOPP!","OK!")</f>
        <v>OK!</v>
      </c>
      <c r="P356" s="257" t="str">
        <f t="shared" ref="P356:P358" si="1354">IF(M356&lt;0,"STOPP!","OK!")</f>
        <v>OK!</v>
      </c>
      <c r="Q356" s="257" t="str">
        <f t="shared" ref="Q356:Q358" si="1355">IF(N356&lt;0,"STOPP!","OK!")</f>
        <v>OK!</v>
      </c>
      <c r="R356" s="257" t="str">
        <f t="shared" ref="R356:R358" si="1356">IF(O356&lt;0,"STOPP!","OK!")</f>
        <v>OK!</v>
      </c>
      <c r="S356" s="257" t="str">
        <f t="shared" ref="S356:S358" si="1357">IF(D356&lt;0,"STOPP!","OK!")</f>
        <v>OK!</v>
      </c>
      <c r="T356" s="257" t="str">
        <f t="shared" ref="T356:T358" si="1358">IF(E356&lt;0,"STOPP!","OK!")</f>
        <v>OK!</v>
      </c>
    </row>
    <row r="357" spans="1:20">
      <c r="A357" s="190" t="e">
        <f>A$9</f>
        <v>#REF!</v>
      </c>
      <c r="B357" s="190"/>
      <c r="C357" s="355">
        <f>C363</f>
        <v>1000</v>
      </c>
      <c r="D357" s="355">
        <f t="shared" ref="D357:E357" si="1359">D363</f>
        <v>1000</v>
      </c>
      <c r="E357" s="355">
        <f t="shared" si="1359"/>
        <v>1000</v>
      </c>
      <c r="F357" s="257" t="str">
        <f t="shared" si="1344"/>
        <v>OK!</v>
      </c>
      <c r="G357" s="257" t="str">
        <f t="shared" si="1345"/>
        <v>OK!</v>
      </c>
      <c r="H357" s="257" t="str">
        <f t="shared" si="1346"/>
        <v>OK!</v>
      </c>
      <c r="I357" s="257" t="str">
        <f t="shared" si="1347"/>
        <v>OK!</v>
      </c>
      <c r="J357" s="257" t="str">
        <f t="shared" si="1348"/>
        <v>OK!</v>
      </c>
      <c r="K357" s="257" t="str">
        <f t="shared" si="1349"/>
        <v>OK!</v>
      </c>
      <c r="L357" s="257" t="str">
        <f t="shared" si="1350"/>
        <v>OK!</v>
      </c>
      <c r="M357" s="257" t="str">
        <f t="shared" si="1351"/>
        <v>OK!</v>
      </c>
      <c r="N357" s="257" t="str">
        <f t="shared" si="1352"/>
        <v>OK!</v>
      </c>
      <c r="O357" s="257" t="str">
        <f t="shared" si="1353"/>
        <v>OK!</v>
      </c>
      <c r="P357" s="257" t="str">
        <f t="shared" si="1354"/>
        <v>OK!</v>
      </c>
      <c r="Q357" s="257" t="str">
        <f t="shared" si="1355"/>
        <v>OK!</v>
      </c>
      <c r="R357" s="257" t="str">
        <f t="shared" si="1356"/>
        <v>OK!</v>
      </c>
      <c r="S357" s="257" t="str">
        <f t="shared" si="1357"/>
        <v>OK!</v>
      </c>
      <c r="T357" s="257" t="str">
        <f t="shared" si="1358"/>
        <v>OK!</v>
      </c>
    </row>
    <row r="358" spans="1:20">
      <c r="A358" s="357" t="e">
        <f>A$10</f>
        <v>#REF!</v>
      </c>
      <c r="B358" s="358"/>
      <c r="C358" s="355">
        <f>C359-C356-C357</f>
        <v>2000</v>
      </c>
      <c r="D358" s="353">
        <f>D359-D356-D357</f>
        <v>2000</v>
      </c>
      <c r="E358" s="353">
        <f>E359-E356-E357</f>
        <v>2000</v>
      </c>
      <c r="F358" s="257" t="str">
        <f t="shared" si="1344"/>
        <v>OK!</v>
      </c>
      <c r="G358" s="257" t="str">
        <f t="shared" si="1345"/>
        <v>OK!</v>
      </c>
      <c r="H358" s="257" t="str">
        <f t="shared" si="1346"/>
        <v>OK!</v>
      </c>
      <c r="I358" s="257" t="str">
        <f t="shared" si="1347"/>
        <v>OK!</v>
      </c>
      <c r="J358" s="257" t="str">
        <f t="shared" si="1348"/>
        <v>OK!</v>
      </c>
      <c r="K358" s="257" t="str">
        <f t="shared" si="1349"/>
        <v>OK!</v>
      </c>
      <c r="L358" s="257" t="str">
        <f t="shared" si="1350"/>
        <v>OK!</v>
      </c>
      <c r="M358" s="257" t="str">
        <f t="shared" si="1351"/>
        <v>OK!</v>
      </c>
      <c r="N358" s="257" t="str">
        <f t="shared" si="1352"/>
        <v>OK!</v>
      </c>
      <c r="O358" s="257" t="str">
        <f t="shared" si="1353"/>
        <v>OK!</v>
      </c>
      <c r="P358" s="257" t="str">
        <f t="shared" si="1354"/>
        <v>OK!</v>
      </c>
      <c r="Q358" s="257" t="str">
        <f t="shared" si="1355"/>
        <v>OK!</v>
      </c>
      <c r="R358" s="257" t="str">
        <f t="shared" si="1356"/>
        <v>OK!</v>
      </c>
      <c r="S358" s="257" t="str">
        <f t="shared" si="1357"/>
        <v>OK!</v>
      </c>
      <c r="T358" s="257" t="str">
        <f t="shared" si="1358"/>
        <v>OK!</v>
      </c>
    </row>
    <row r="359" spans="1:20">
      <c r="A359" s="347" t="e">
        <f>A$11</f>
        <v>#REF!</v>
      </c>
      <c r="B359" s="348"/>
      <c r="C359" s="355">
        <f>C365</f>
        <v>12753</v>
      </c>
      <c r="D359" s="355">
        <f t="shared" ref="D359:E359" si="1360">D365</f>
        <v>12753</v>
      </c>
      <c r="E359" s="355">
        <f t="shared" si="1360"/>
        <v>12753</v>
      </c>
      <c r="F359" s="257" t="str">
        <f>IF(C359&lt;0,"STOPP!","OK!")</f>
        <v>OK!</v>
      </c>
      <c r="G359" s="257" t="str">
        <f t="shared" ref="G359:G360" si="1361">IF(D359&lt;0,"STOPP!","OK!")</f>
        <v>OK!</v>
      </c>
      <c r="H359" s="257" t="str">
        <f t="shared" ref="H359:H360" si="1362">IF(E359&lt;0,"STOPP!","OK!")</f>
        <v>OK!</v>
      </c>
      <c r="I359" s="257" t="str">
        <f t="shared" ref="I359:I360" si="1363">IF(F359&lt;0,"STOPP!","OK!")</f>
        <v>OK!</v>
      </c>
      <c r="J359" s="257" t="str">
        <f t="shared" ref="J359:J360" si="1364">IF(G359&lt;0,"STOPP!","OK!")</f>
        <v>OK!</v>
      </c>
      <c r="K359" s="257" t="str">
        <f t="shared" ref="K359:K360" si="1365">IF(H359&lt;0,"STOPP!","OK!")</f>
        <v>OK!</v>
      </c>
      <c r="L359" s="257" t="str">
        <f t="shared" ref="L359:L360" si="1366">IF(I359&lt;0,"STOPP!","OK!")</f>
        <v>OK!</v>
      </c>
      <c r="M359" s="257" t="str">
        <f t="shared" ref="M359:M360" si="1367">IF(J359&lt;0,"STOPP!","OK!")</f>
        <v>OK!</v>
      </c>
      <c r="N359" s="257" t="str">
        <f t="shared" ref="N359:N360" si="1368">IF(K359&lt;0,"STOPP!","OK!")</f>
        <v>OK!</v>
      </c>
      <c r="O359" s="257" t="str">
        <f t="shared" ref="O359:O360" si="1369">IF(L359&lt;0,"STOPP!","OK!")</f>
        <v>OK!</v>
      </c>
      <c r="P359" s="257" t="str">
        <f t="shared" ref="P359:P360" si="1370">IF(M359&lt;0,"STOPP!","OK!")</f>
        <v>OK!</v>
      </c>
      <c r="Q359" s="257" t="str">
        <f t="shared" ref="Q359:Q360" si="1371">IF(N359&lt;0,"STOPP!","OK!")</f>
        <v>OK!</v>
      </c>
      <c r="R359" s="257" t="str">
        <f t="shared" ref="R359:R360" si="1372">IF(O359&lt;0,"STOPP!","OK!")</f>
        <v>OK!</v>
      </c>
      <c r="S359" s="257" t="str">
        <f>IF(D359&lt;0,"STOPP!","OK!")</f>
        <v>OK!</v>
      </c>
      <c r="T359" s="257" t="str">
        <f>IF(E359&lt;0,"STOPP!","OK!")</f>
        <v>OK!</v>
      </c>
    </row>
    <row r="360" spans="1:20">
      <c r="A360" s="359" t="e">
        <f>A$12</f>
        <v>#REF!</v>
      </c>
      <c r="B360" s="355"/>
      <c r="C360" s="355" t="e">
        <f>#REF!</f>
        <v>#REF!</v>
      </c>
      <c r="D360" s="353" t="e">
        <f>#REF!</f>
        <v>#REF!</v>
      </c>
      <c r="E360" s="353" t="e">
        <f>#REF!</f>
        <v>#REF!</v>
      </c>
      <c r="F360" s="257" t="e">
        <f>IF(C360&gt;C359,"STOPP!","OK!")</f>
        <v>#REF!</v>
      </c>
      <c r="G360" s="257" t="e">
        <f t="shared" si="1361"/>
        <v>#REF!</v>
      </c>
      <c r="H360" s="257" t="e">
        <f t="shared" si="1362"/>
        <v>#REF!</v>
      </c>
      <c r="I360" s="257" t="e">
        <f t="shared" si="1363"/>
        <v>#REF!</v>
      </c>
      <c r="J360" s="257" t="e">
        <f t="shared" si="1364"/>
        <v>#REF!</v>
      </c>
      <c r="K360" s="257" t="e">
        <f t="shared" si="1365"/>
        <v>#REF!</v>
      </c>
      <c r="L360" s="257" t="e">
        <f t="shared" si="1366"/>
        <v>#REF!</v>
      </c>
      <c r="M360" s="257" t="e">
        <f t="shared" si="1367"/>
        <v>#REF!</v>
      </c>
      <c r="N360" s="257" t="e">
        <f t="shared" si="1368"/>
        <v>#REF!</v>
      </c>
      <c r="O360" s="257" t="e">
        <f t="shared" si="1369"/>
        <v>#REF!</v>
      </c>
      <c r="P360" s="257" t="e">
        <f t="shared" si="1370"/>
        <v>#REF!</v>
      </c>
      <c r="Q360" s="257" t="e">
        <f t="shared" si="1371"/>
        <v>#REF!</v>
      </c>
      <c r="R360" s="257" t="e">
        <f t="shared" si="1372"/>
        <v>#REF!</v>
      </c>
      <c r="S360" s="257" t="e">
        <f>IF(D360&gt;D359,"STOPP!","OK!")</f>
        <v>#REF!</v>
      </c>
      <c r="T360" s="257" t="e">
        <f>IF(E360&gt;E359,"STOPP!","OK!")</f>
        <v>#REF!</v>
      </c>
    </row>
    <row r="361" spans="1:20" ht="18.75">
      <c r="A361" s="454" t="e">
        <f>#REF!</f>
        <v>#REF!</v>
      </c>
      <c r="B361" s="586" t="e">
        <f>#REF!</f>
        <v>#REF!</v>
      </c>
      <c r="C361" s="587"/>
      <c r="D361" s="587"/>
      <c r="E361" s="588"/>
      <c r="F361" s="257"/>
      <c r="G361" s="257"/>
      <c r="H361" s="257"/>
      <c r="I361" s="257"/>
      <c r="J361" s="257"/>
      <c r="K361" s="257"/>
      <c r="L361" s="257"/>
      <c r="M361" s="257"/>
      <c r="N361" s="257"/>
      <c r="O361" s="257"/>
      <c r="P361" s="257"/>
      <c r="Q361" s="257"/>
      <c r="R361" s="257"/>
      <c r="S361" s="257"/>
      <c r="T361" s="257"/>
    </row>
    <row r="362" spans="1:20">
      <c r="A362" s="190" t="e">
        <f>A$8</f>
        <v>#REF!</v>
      </c>
      <c r="B362" s="190"/>
      <c r="C362" s="191">
        <v>9753</v>
      </c>
      <c r="D362" s="191">
        <v>9753</v>
      </c>
      <c r="E362" s="191">
        <v>9753</v>
      </c>
      <c r="F362" s="257" t="str">
        <f t="shared" ref="F362:F364" si="1373">IF(C362&lt;0,"STOPP!","OK!")</f>
        <v>OK!</v>
      </c>
      <c r="G362" s="257" t="str">
        <f t="shared" ref="G362:G366" si="1374">IF(D362&lt;0,"STOPP!","OK!")</f>
        <v>OK!</v>
      </c>
      <c r="H362" s="257" t="str">
        <f t="shared" ref="H362:H366" si="1375">IF(E362&lt;0,"STOPP!","OK!")</f>
        <v>OK!</v>
      </c>
      <c r="I362" s="257" t="str">
        <f t="shared" ref="I362:I366" si="1376">IF(F362&lt;0,"STOPP!","OK!")</f>
        <v>OK!</v>
      </c>
      <c r="J362" s="257" t="str">
        <f t="shared" ref="J362:J366" si="1377">IF(G362&lt;0,"STOPP!","OK!")</f>
        <v>OK!</v>
      </c>
      <c r="K362" s="257" t="str">
        <f t="shared" ref="K362:K366" si="1378">IF(H362&lt;0,"STOPP!","OK!")</f>
        <v>OK!</v>
      </c>
      <c r="L362" s="257" t="str">
        <f t="shared" ref="L362:L366" si="1379">IF(I362&lt;0,"STOPP!","OK!")</f>
        <v>OK!</v>
      </c>
      <c r="M362" s="257" t="str">
        <f t="shared" ref="M362:M366" si="1380">IF(J362&lt;0,"STOPP!","OK!")</f>
        <v>OK!</v>
      </c>
      <c r="N362" s="257" t="str">
        <f t="shared" ref="N362:N366" si="1381">IF(K362&lt;0,"STOPP!","OK!")</f>
        <v>OK!</v>
      </c>
      <c r="O362" s="257" t="str">
        <f t="shared" ref="O362:O366" si="1382">IF(L362&lt;0,"STOPP!","OK!")</f>
        <v>OK!</v>
      </c>
      <c r="P362" s="257" t="str">
        <f t="shared" ref="P362:P366" si="1383">IF(M362&lt;0,"STOPP!","OK!")</f>
        <v>OK!</v>
      </c>
      <c r="Q362" s="257" t="str">
        <f t="shared" ref="Q362:Q366" si="1384">IF(N362&lt;0,"STOPP!","OK!")</f>
        <v>OK!</v>
      </c>
      <c r="R362" s="257" t="str">
        <f t="shared" ref="R362:R366" si="1385">IF(O362&lt;0,"STOPP!","OK!")</f>
        <v>OK!</v>
      </c>
      <c r="S362" s="257" t="str">
        <f t="shared" ref="S362:S364" si="1386">IF(D362&lt;0,"STOPP!","OK!")</f>
        <v>OK!</v>
      </c>
      <c r="T362" s="257" t="str">
        <f t="shared" ref="T362:T364" si="1387">IF(E362&lt;0,"STOPP!","OK!")</f>
        <v>OK!</v>
      </c>
    </row>
    <row r="363" spans="1:20">
      <c r="A363" s="190" t="e">
        <f>A$9</f>
        <v>#REF!</v>
      </c>
      <c r="B363" s="190"/>
      <c r="C363" s="192">
        <v>1000</v>
      </c>
      <c r="D363" s="192">
        <v>1000</v>
      </c>
      <c r="E363" s="192">
        <v>1000</v>
      </c>
      <c r="F363" s="257" t="str">
        <f t="shared" si="1373"/>
        <v>OK!</v>
      </c>
      <c r="G363" s="257" t="str">
        <f t="shared" si="1374"/>
        <v>OK!</v>
      </c>
      <c r="H363" s="257" t="str">
        <f t="shared" si="1375"/>
        <v>OK!</v>
      </c>
      <c r="I363" s="257" t="str">
        <f t="shared" si="1376"/>
        <v>OK!</v>
      </c>
      <c r="J363" s="257" t="str">
        <f t="shared" si="1377"/>
        <v>OK!</v>
      </c>
      <c r="K363" s="257" t="str">
        <f t="shared" si="1378"/>
        <v>OK!</v>
      </c>
      <c r="L363" s="257" t="str">
        <f t="shared" si="1379"/>
        <v>OK!</v>
      </c>
      <c r="M363" s="257" t="str">
        <f t="shared" si="1380"/>
        <v>OK!</v>
      </c>
      <c r="N363" s="257" t="str">
        <f t="shared" si="1381"/>
        <v>OK!</v>
      </c>
      <c r="O363" s="257" t="str">
        <f t="shared" si="1382"/>
        <v>OK!</v>
      </c>
      <c r="P363" s="257" t="str">
        <f t="shared" si="1383"/>
        <v>OK!</v>
      </c>
      <c r="Q363" s="257" t="str">
        <f t="shared" si="1384"/>
        <v>OK!</v>
      </c>
      <c r="R363" s="257" t="str">
        <f t="shared" si="1385"/>
        <v>OK!</v>
      </c>
      <c r="S363" s="257" t="str">
        <f t="shared" si="1386"/>
        <v>OK!</v>
      </c>
      <c r="T363" s="257" t="str">
        <f t="shared" si="1387"/>
        <v>OK!</v>
      </c>
    </row>
    <row r="364" spans="1:20">
      <c r="A364" s="357" t="e">
        <f>A$10</f>
        <v>#REF!</v>
      </c>
      <c r="B364" s="358"/>
      <c r="C364" s="355">
        <f>C365-C362-C363</f>
        <v>2000</v>
      </c>
      <c r="D364" s="353">
        <f>D365-D362-D363</f>
        <v>2000</v>
      </c>
      <c r="E364" s="353">
        <f>E365-E362-E363</f>
        <v>2000</v>
      </c>
      <c r="F364" s="257" t="str">
        <f t="shared" si="1373"/>
        <v>OK!</v>
      </c>
      <c r="G364" s="257" t="str">
        <f t="shared" si="1374"/>
        <v>OK!</v>
      </c>
      <c r="H364" s="257" t="str">
        <f t="shared" si="1375"/>
        <v>OK!</v>
      </c>
      <c r="I364" s="257" t="str">
        <f t="shared" si="1376"/>
        <v>OK!</v>
      </c>
      <c r="J364" s="257" t="str">
        <f t="shared" si="1377"/>
        <v>OK!</v>
      </c>
      <c r="K364" s="257" t="str">
        <f t="shared" si="1378"/>
        <v>OK!</v>
      </c>
      <c r="L364" s="257" t="str">
        <f t="shared" si="1379"/>
        <v>OK!</v>
      </c>
      <c r="M364" s="257" t="str">
        <f t="shared" si="1380"/>
        <v>OK!</v>
      </c>
      <c r="N364" s="257" t="str">
        <f t="shared" si="1381"/>
        <v>OK!</v>
      </c>
      <c r="O364" s="257" t="str">
        <f t="shared" si="1382"/>
        <v>OK!</v>
      </c>
      <c r="P364" s="257" t="str">
        <f t="shared" si="1383"/>
        <v>OK!</v>
      </c>
      <c r="Q364" s="257" t="str">
        <f t="shared" si="1384"/>
        <v>OK!</v>
      </c>
      <c r="R364" s="257" t="str">
        <f t="shared" si="1385"/>
        <v>OK!</v>
      </c>
      <c r="S364" s="257" t="str">
        <f t="shared" si="1386"/>
        <v>OK!</v>
      </c>
      <c r="T364" s="257" t="str">
        <f t="shared" si="1387"/>
        <v>OK!</v>
      </c>
    </row>
    <row r="365" spans="1:20">
      <c r="A365" s="347" t="e">
        <f>A$11</f>
        <v>#REF!</v>
      </c>
      <c r="B365" s="348"/>
      <c r="C365" s="356">
        <v>12753</v>
      </c>
      <c r="D365" s="356">
        <v>12753</v>
      </c>
      <c r="E365" s="356">
        <v>12753</v>
      </c>
      <c r="F365" s="257" t="str">
        <f>IF(C365&lt;0,"STOPP!","OK!")</f>
        <v>OK!</v>
      </c>
      <c r="G365" s="257" t="str">
        <f t="shared" si="1374"/>
        <v>OK!</v>
      </c>
      <c r="H365" s="257" t="str">
        <f t="shared" si="1375"/>
        <v>OK!</v>
      </c>
      <c r="I365" s="257" t="str">
        <f t="shared" si="1376"/>
        <v>OK!</v>
      </c>
      <c r="J365" s="257" t="str">
        <f t="shared" si="1377"/>
        <v>OK!</v>
      </c>
      <c r="K365" s="257" t="str">
        <f t="shared" si="1378"/>
        <v>OK!</v>
      </c>
      <c r="L365" s="257" t="str">
        <f t="shared" si="1379"/>
        <v>OK!</v>
      </c>
      <c r="M365" s="257" t="str">
        <f t="shared" si="1380"/>
        <v>OK!</v>
      </c>
      <c r="N365" s="257" t="str">
        <f t="shared" si="1381"/>
        <v>OK!</v>
      </c>
      <c r="O365" s="257" t="str">
        <f t="shared" si="1382"/>
        <v>OK!</v>
      </c>
      <c r="P365" s="257" t="str">
        <f t="shared" si="1383"/>
        <v>OK!</v>
      </c>
      <c r="Q365" s="257" t="str">
        <f t="shared" si="1384"/>
        <v>OK!</v>
      </c>
      <c r="R365" s="257" t="str">
        <f t="shared" si="1385"/>
        <v>OK!</v>
      </c>
      <c r="S365" s="257" t="str">
        <f>IF(D365&lt;0,"STOPP!","OK!")</f>
        <v>OK!</v>
      </c>
      <c r="T365" s="257" t="str">
        <f>IF(E365&lt;0,"STOPP!","OK!")</f>
        <v>OK!</v>
      </c>
    </row>
    <row r="366" spans="1:20">
      <c r="A366" s="359" t="e">
        <f>A$12</f>
        <v>#REF!</v>
      </c>
      <c r="B366" s="355"/>
      <c r="C366" s="355" t="e">
        <f>#REF!</f>
        <v>#REF!</v>
      </c>
      <c r="D366" s="355" t="e">
        <f>#REF!</f>
        <v>#REF!</v>
      </c>
      <c r="E366" s="355" t="e">
        <f>#REF!</f>
        <v>#REF!</v>
      </c>
      <c r="F366" s="257" t="e">
        <f>IF(C366&gt;C365,"STOPP!","OK!")</f>
        <v>#REF!</v>
      </c>
      <c r="G366" s="257" t="e">
        <f t="shared" si="1374"/>
        <v>#REF!</v>
      </c>
      <c r="H366" s="257" t="e">
        <f t="shared" si="1375"/>
        <v>#REF!</v>
      </c>
      <c r="I366" s="257" t="e">
        <f t="shared" si="1376"/>
        <v>#REF!</v>
      </c>
      <c r="J366" s="257" t="e">
        <f t="shared" si="1377"/>
        <v>#REF!</v>
      </c>
      <c r="K366" s="257" t="e">
        <f t="shared" si="1378"/>
        <v>#REF!</v>
      </c>
      <c r="L366" s="257" t="e">
        <f t="shared" si="1379"/>
        <v>#REF!</v>
      </c>
      <c r="M366" s="257" t="e">
        <f t="shared" si="1380"/>
        <v>#REF!</v>
      </c>
      <c r="N366" s="257" t="e">
        <f t="shared" si="1381"/>
        <v>#REF!</v>
      </c>
      <c r="O366" s="257" t="e">
        <f t="shared" si="1382"/>
        <v>#REF!</v>
      </c>
      <c r="P366" s="257" t="e">
        <f t="shared" si="1383"/>
        <v>#REF!</v>
      </c>
      <c r="Q366" s="257" t="e">
        <f t="shared" si="1384"/>
        <v>#REF!</v>
      </c>
      <c r="R366" s="257" t="e">
        <f t="shared" si="1385"/>
        <v>#REF!</v>
      </c>
      <c r="S366" s="257" t="e">
        <f>IF(D366&gt;D365,"STOPP!","OK!")</f>
        <v>#REF!</v>
      </c>
      <c r="T366" s="257" t="e">
        <f>IF(E366&gt;E365,"STOPP!","OK!")</f>
        <v>#REF!</v>
      </c>
    </row>
    <row r="367" spans="1:20" ht="23.25" customHeight="1">
      <c r="A367" s="454" t="e">
        <f>'(B2) Struktura Organizative'!A57</f>
        <v>#REF!</v>
      </c>
      <c r="B367" s="586" t="e">
        <f>'(B2) Struktura Organizative'!B57</f>
        <v>#REF!</v>
      </c>
      <c r="C367" s="587"/>
      <c r="D367" s="587"/>
      <c r="E367" s="588"/>
      <c r="G367" s="216">
        <f>C371</f>
        <v>0</v>
      </c>
      <c r="H367" s="216">
        <f t="shared" ref="H367" si="1388">D371</f>
        <v>0</v>
      </c>
      <c r="I367" s="216">
        <f t="shared" ref="I367" si="1389">E371</f>
        <v>0</v>
      </c>
      <c r="J367" s="216">
        <f>C368</f>
        <v>0</v>
      </c>
      <c r="K367" s="216">
        <f t="shared" ref="K367" si="1390">D368</f>
        <v>0</v>
      </c>
      <c r="L367" s="216">
        <f t="shared" ref="L367" si="1391">E368</f>
        <v>0</v>
      </c>
      <c r="M367" s="216">
        <f>C369</f>
        <v>0</v>
      </c>
      <c r="N367" s="216">
        <f t="shared" ref="N367" si="1392">D369</f>
        <v>0</v>
      </c>
      <c r="O367" s="216">
        <f t="shared" ref="O367" si="1393">E369</f>
        <v>0</v>
      </c>
      <c r="P367" s="216">
        <f>C370</f>
        <v>0</v>
      </c>
      <c r="Q367" s="216">
        <f t="shared" ref="Q367" si="1394">D370</f>
        <v>0</v>
      </c>
      <c r="R367" s="216">
        <f t="shared" ref="R367" si="1395">E370</f>
        <v>0</v>
      </c>
    </row>
    <row r="368" spans="1:20">
      <c r="A368" s="190" t="e">
        <f>A$8</f>
        <v>#REF!</v>
      </c>
      <c r="B368" s="190"/>
      <c r="C368" s="355">
        <f>C374+C380+C386</f>
        <v>0</v>
      </c>
      <c r="D368" s="355">
        <f t="shared" ref="D368:E368" si="1396">D374+D380+D386</f>
        <v>0</v>
      </c>
      <c r="E368" s="355">
        <f t="shared" si="1396"/>
        <v>0</v>
      </c>
      <c r="F368" s="257" t="str">
        <f t="shared" ref="F368:F370" si="1397">IF(C368&lt;0,"STOPP!","OK!")</f>
        <v>OK!</v>
      </c>
      <c r="G368" s="257" t="str">
        <f t="shared" ref="G368:G370" si="1398">IF(D368&lt;0,"STOPP!","OK!")</f>
        <v>OK!</v>
      </c>
      <c r="H368" s="257" t="str">
        <f t="shared" ref="H368:H370" si="1399">IF(E368&lt;0,"STOPP!","OK!")</f>
        <v>OK!</v>
      </c>
      <c r="I368" s="257" t="str">
        <f t="shared" ref="I368:I370" si="1400">IF(F368&lt;0,"STOPP!","OK!")</f>
        <v>OK!</v>
      </c>
      <c r="J368" s="257" t="str">
        <f t="shared" ref="J368:J370" si="1401">IF(G368&lt;0,"STOPP!","OK!")</f>
        <v>OK!</v>
      </c>
      <c r="K368" s="257" t="str">
        <f t="shared" ref="K368:K370" si="1402">IF(H368&lt;0,"STOPP!","OK!")</f>
        <v>OK!</v>
      </c>
      <c r="L368" s="257" t="str">
        <f t="shared" ref="L368:L370" si="1403">IF(I368&lt;0,"STOPP!","OK!")</f>
        <v>OK!</v>
      </c>
      <c r="M368" s="257" t="str">
        <f t="shared" ref="M368:M370" si="1404">IF(J368&lt;0,"STOPP!","OK!")</f>
        <v>OK!</v>
      </c>
      <c r="N368" s="257" t="str">
        <f t="shared" ref="N368:N370" si="1405">IF(K368&lt;0,"STOPP!","OK!")</f>
        <v>OK!</v>
      </c>
      <c r="O368" s="257" t="str">
        <f t="shared" ref="O368:O370" si="1406">IF(L368&lt;0,"STOPP!","OK!")</f>
        <v>OK!</v>
      </c>
      <c r="P368" s="257" t="str">
        <f t="shared" ref="P368:P370" si="1407">IF(M368&lt;0,"STOPP!","OK!")</f>
        <v>OK!</v>
      </c>
      <c r="Q368" s="257" t="str">
        <f t="shared" ref="Q368:Q370" si="1408">IF(N368&lt;0,"STOPP!","OK!")</f>
        <v>OK!</v>
      </c>
      <c r="R368" s="257" t="str">
        <f t="shared" ref="R368:R370" si="1409">IF(O368&lt;0,"STOPP!","OK!")</f>
        <v>OK!</v>
      </c>
      <c r="S368" s="257" t="str">
        <f t="shared" ref="S368:S370" si="1410">IF(D368&lt;0,"STOPP!","OK!")</f>
        <v>OK!</v>
      </c>
      <c r="T368" s="257" t="str">
        <f t="shared" ref="T368:T370" si="1411">IF(E368&lt;0,"STOPP!","OK!")</f>
        <v>OK!</v>
      </c>
    </row>
    <row r="369" spans="1:20">
      <c r="A369" s="190" t="e">
        <f>A$9</f>
        <v>#REF!</v>
      </c>
      <c r="B369" s="190"/>
      <c r="C369" s="355">
        <f>C375+C381+C387</f>
        <v>0</v>
      </c>
      <c r="D369" s="355">
        <f t="shared" ref="D369:E369" si="1412">D375+D381+D387</f>
        <v>0</v>
      </c>
      <c r="E369" s="355">
        <f t="shared" si="1412"/>
        <v>0</v>
      </c>
      <c r="F369" s="257" t="str">
        <f t="shared" si="1397"/>
        <v>OK!</v>
      </c>
      <c r="G369" s="257" t="str">
        <f t="shared" si="1398"/>
        <v>OK!</v>
      </c>
      <c r="H369" s="257" t="str">
        <f t="shared" si="1399"/>
        <v>OK!</v>
      </c>
      <c r="I369" s="257" t="str">
        <f t="shared" si="1400"/>
        <v>OK!</v>
      </c>
      <c r="J369" s="257" t="str">
        <f t="shared" si="1401"/>
        <v>OK!</v>
      </c>
      <c r="K369" s="257" t="str">
        <f t="shared" si="1402"/>
        <v>OK!</v>
      </c>
      <c r="L369" s="257" t="str">
        <f t="shared" si="1403"/>
        <v>OK!</v>
      </c>
      <c r="M369" s="257" t="str">
        <f t="shared" si="1404"/>
        <v>OK!</v>
      </c>
      <c r="N369" s="257" t="str">
        <f t="shared" si="1405"/>
        <v>OK!</v>
      </c>
      <c r="O369" s="257" t="str">
        <f t="shared" si="1406"/>
        <v>OK!</v>
      </c>
      <c r="P369" s="257" t="str">
        <f t="shared" si="1407"/>
        <v>OK!</v>
      </c>
      <c r="Q369" s="257" t="str">
        <f t="shared" si="1408"/>
        <v>OK!</v>
      </c>
      <c r="R369" s="257" t="str">
        <f t="shared" si="1409"/>
        <v>OK!</v>
      </c>
      <c r="S369" s="257" t="str">
        <f t="shared" si="1410"/>
        <v>OK!</v>
      </c>
      <c r="T369" s="257" t="str">
        <f t="shared" si="1411"/>
        <v>OK!</v>
      </c>
    </row>
    <row r="370" spans="1:20">
      <c r="A370" s="357" t="e">
        <f>A$10</f>
        <v>#REF!</v>
      </c>
      <c r="B370" s="358"/>
      <c r="C370" s="355">
        <f>C371-C368-C369</f>
        <v>0</v>
      </c>
      <c r="D370" s="353">
        <f>D371-D368-D369</f>
        <v>0</v>
      </c>
      <c r="E370" s="353">
        <f>E371-E368-E369</f>
        <v>0</v>
      </c>
      <c r="F370" s="257" t="str">
        <f t="shared" si="1397"/>
        <v>OK!</v>
      </c>
      <c r="G370" s="257" t="str">
        <f t="shared" si="1398"/>
        <v>OK!</v>
      </c>
      <c r="H370" s="257" t="str">
        <f t="shared" si="1399"/>
        <v>OK!</v>
      </c>
      <c r="I370" s="257" t="str">
        <f t="shared" si="1400"/>
        <v>OK!</v>
      </c>
      <c r="J370" s="257" t="str">
        <f t="shared" si="1401"/>
        <v>OK!</v>
      </c>
      <c r="K370" s="257" t="str">
        <f t="shared" si="1402"/>
        <v>OK!</v>
      </c>
      <c r="L370" s="257" t="str">
        <f t="shared" si="1403"/>
        <v>OK!</v>
      </c>
      <c r="M370" s="257" t="str">
        <f t="shared" si="1404"/>
        <v>OK!</v>
      </c>
      <c r="N370" s="257" t="str">
        <f t="shared" si="1405"/>
        <v>OK!</v>
      </c>
      <c r="O370" s="257" t="str">
        <f t="shared" si="1406"/>
        <v>OK!</v>
      </c>
      <c r="P370" s="257" t="str">
        <f t="shared" si="1407"/>
        <v>OK!</v>
      </c>
      <c r="Q370" s="257" t="str">
        <f t="shared" si="1408"/>
        <v>OK!</v>
      </c>
      <c r="R370" s="257" t="str">
        <f t="shared" si="1409"/>
        <v>OK!</v>
      </c>
      <c r="S370" s="257" t="str">
        <f t="shared" si="1410"/>
        <v>OK!</v>
      </c>
      <c r="T370" s="257" t="str">
        <f t="shared" si="1411"/>
        <v>OK!</v>
      </c>
    </row>
    <row r="371" spans="1:20">
      <c r="A371" s="347" t="e">
        <f>A$11</f>
        <v>#REF!</v>
      </c>
      <c r="B371" s="348"/>
      <c r="C371" s="355">
        <f>C377+C383+C389</f>
        <v>0</v>
      </c>
      <c r="D371" s="355">
        <f t="shared" ref="D371:E371" si="1413">D377+D383+D389</f>
        <v>0</v>
      </c>
      <c r="E371" s="355">
        <f t="shared" si="1413"/>
        <v>0</v>
      </c>
      <c r="F371" s="257" t="str">
        <f>IF(C371&lt;0,"STOPP!","OK!")</f>
        <v>OK!</v>
      </c>
      <c r="G371" s="257" t="str">
        <f t="shared" ref="G371:G372" si="1414">IF(D371&lt;0,"STOPP!","OK!")</f>
        <v>OK!</v>
      </c>
      <c r="H371" s="257" t="str">
        <f t="shared" ref="H371:H372" si="1415">IF(E371&lt;0,"STOPP!","OK!")</f>
        <v>OK!</v>
      </c>
      <c r="I371" s="257" t="str">
        <f t="shared" ref="I371:I372" si="1416">IF(F371&lt;0,"STOPP!","OK!")</f>
        <v>OK!</v>
      </c>
      <c r="J371" s="257" t="str">
        <f t="shared" ref="J371:J372" si="1417">IF(G371&lt;0,"STOPP!","OK!")</f>
        <v>OK!</v>
      </c>
      <c r="K371" s="257" t="str">
        <f t="shared" ref="K371:K372" si="1418">IF(H371&lt;0,"STOPP!","OK!")</f>
        <v>OK!</v>
      </c>
      <c r="L371" s="257" t="str">
        <f t="shared" ref="L371:L372" si="1419">IF(I371&lt;0,"STOPP!","OK!")</f>
        <v>OK!</v>
      </c>
      <c r="M371" s="257" t="str">
        <f t="shared" ref="M371:M372" si="1420">IF(J371&lt;0,"STOPP!","OK!")</f>
        <v>OK!</v>
      </c>
      <c r="N371" s="257" t="str">
        <f t="shared" ref="N371:N372" si="1421">IF(K371&lt;0,"STOPP!","OK!")</f>
        <v>OK!</v>
      </c>
      <c r="O371" s="257" t="str">
        <f t="shared" ref="O371:O372" si="1422">IF(L371&lt;0,"STOPP!","OK!")</f>
        <v>OK!</v>
      </c>
      <c r="P371" s="257" t="str">
        <f t="shared" ref="P371:P372" si="1423">IF(M371&lt;0,"STOPP!","OK!")</f>
        <v>OK!</v>
      </c>
      <c r="Q371" s="257" t="str">
        <f t="shared" ref="Q371:Q372" si="1424">IF(N371&lt;0,"STOPP!","OK!")</f>
        <v>OK!</v>
      </c>
      <c r="R371" s="257" t="str">
        <f t="shared" ref="R371:R372" si="1425">IF(O371&lt;0,"STOPP!","OK!")</f>
        <v>OK!</v>
      </c>
      <c r="S371" s="257" t="str">
        <f>IF(D371&lt;0,"STOPP!","OK!")</f>
        <v>OK!</v>
      </c>
      <c r="T371" s="257" t="str">
        <f>IF(E371&lt;0,"STOPP!","OK!")</f>
        <v>OK!</v>
      </c>
    </row>
    <row r="372" spans="1:20">
      <c r="A372" s="359" t="e">
        <f>A$12</f>
        <v>#REF!</v>
      </c>
      <c r="B372" s="355"/>
      <c r="C372" s="355" t="e">
        <f>#REF!</f>
        <v>#REF!</v>
      </c>
      <c r="D372" s="353" t="e">
        <f>#REF!</f>
        <v>#REF!</v>
      </c>
      <c r="E372" s="353" t="e">
        <f>#REF!</f>
        <v>#REF!</v>
      </c>
      <c r="F372" s="257" t="e">
        <f>IF(C372&gt;C371,"STOPP!","OK!")</f>
        <v>#REF!</v>
      </c>
      <c r="G372" s="257" t="e">
        <f t="shared" si="1414"/>
        <v>#REF!</v>
      </c>
      <c r="H372" s="257" t="e">
        <f t="shared" si="1415"/>
        <v>#REF!</v>
      </c>
      <c r="I372" s="257" t="e">
        <f t="shared" si="1416"/>
        <v>#REF!</v>
      </c>
      <c r="J372" s="257" t="e">
        <f t="shared" si="1417"/>
        <v>#REF!</v>
      </c>
      <c r="K372" s="257" t="e">
        <f t="shared" si="1418"/>
        <v>#REF!</v>
      </c>
      <c r="L372" s="257" t="e">
        <f t="shared" si="1419"/>
        <v>#REF!</v>
      </c>
      <c r="M372" s="257" t="e">
        <f t="shared" si="1420"/>
        <v>#REF!</v>
      </c>
      <c r="N372" s="257" t="e">
        <f t="shared" si="1421"/>
        <v>#REF!</v>
      </c>
      <c r="O372" s="257" t="e">
        <f t="shared" si="1422"/>
        <v>#REF!</v>
      </c>
      <c r="P372" s="257" t="e">
        <f t="shared" si="1423"/>
        <v>#REF!</v>
      </c>
      <c r="Q372" s="257" t="e">
        <f t="shared" si="1424"/>
        <v>#REF!</v>
      </c>
      <c r="R372" s="257" t="e">
        <f t="shared" si="1425"/>
        <v>#REF!</v>
      </c>
      <c r="S372" s="257" t="e">
        <f>IF(D372&gt;D371,"STOPP!","OK!")</f>
        <v>#REF!</v>
      </c>
      <c r="T372" s="257" t="e">
        <f>IF(E372&gt;E371,"STOPP!","OK!")</f>
        <v>#REF!</v>
      </c>
    </row>
    <row r="373" spans="1:20" ht="15.75">
      <c r="A373" s="465" t="e">
        <f>#REF!</f>
        <v>#REF!</v>
      </c>
      <c r="B373" s="583" t="e">
        <f>#REF!</f>
        <v>#REF!</v>
      </c>
      <c r="C373" s="584"/>
      <c r="D373" s="584"/>
      <c r="E373" s="585"/>
      <c r="F373" s="257"/>
      <c r="G373" s="257"/>
      <c r="H373" s="257"/>
      <c r="I373" s="257"/>
      <c r="J373" s="257"/>
      <c r="K373" s="257"/>
      <c r="L373" s="257"/>
      <c r="M373" s="257"/>
      <c r="N373" s="257"/>
      <c r="O373" s="257"/>
      <c r="P373" s="257"/>
      <c r="Q373" s="257"/>
      <c r="R373" s="257"/>
      <c r="S373" s="257"/>
      <c r="T373" s="257"/>
    </row>
    <row r="374" spans="1:20">
      <c r="A374" s="190" t="e">
        <f>A$8</f>
        <v>#REF!</v>
      </c>
      <c r="B374" s="190"/>
      <c r="C374" s="191"/>
      <c r="D374" s="191"/>
      <c r="E374" s="191"/>
      <c r="F374" s="257" t="str">
        <f t="shared" ref="F374:F376" si="1426">IF(C374&lt;0,"STOPP!","OK!")</f>
        <v>OK!</v>
      </c>
      <c r="G374" s="257" t="str">
        <f t="shared" ref="G374:G378" si="1427">IF(D374&lt;0,"STOPP!","OK!")</f>
        <v>OK!</v>
      </c>
      <c r="H374" s="257" t="str">
        <f t="shared" ref="H374:H378" si="1428">IF(E374&lt;0,"STOPP!","OK!")</f>
        <v>OK!</v>
      </c>
      <c r="I374" s="257" t="str">
        <f t="shared" ref="I374:I378" si="1429">IF(F374&lt;0,"STOPP!","OK!")</f>
        <v>OK!</v>
      </c>
      <c r="J374" s="257" t="str">
        <f t="shared" ref="J374:J378" si="1430">IF(G374&lt;0,"STOPP!","OK!")</f>
        <v>OK!</v>
      </c>
      <c r="K374" s="257" t="str">
        <f t="shared" ref="K374:K378" si="1431">IF(H374&lt;0,"STOPP!","OK!")</f>
        <v>OK!</v>
      </c>
      <c r="L374" s="257" t="str">
        <f t="shared" ref="L374:L378" si="1432">IF(I374&lt;0,"STOPP!","OK!")</f>
        <v>OK!</v>
      </c>
      <c r="M374" s="257" t="str">
        <f t="shared" ref="M374:M378" si="1433">IF(J374&lt;0,"STOPP!","OK!")</f>
        <v>OK!</v>
      </c>
      <c r="N374" s="257" t="str">
        <f t="shared" ref="N374:N378" si="1434">IF(K374&lt;0,"STOPP!","OK!")</f>
        <v>OK!</v>
      </c>
      <c r="O374" s="257" t="str">
        <f t="shared" ref="O374:O378" si="1435">IF(L374&lt;0,"STOPP!","OK!")</f>
        <v>OK!</v>
      </c>
      <c r="P374" s="257" t="str">
        <f t="shared" ref="P374:P378" si="1436">IF(M374&lt;0,"STOPP!","OK!")</f>
        <v>OK!</v>
      </c>
      <c r="Q374" s="257" t="str">
        <f t="shared" ref="Q374:Q378" si="1437">IF(N374&lt;0,"STOPP!","OK!")</f>
        <v>OK!</v>
      </c>
      <c r="R374" s="257" t="str">
        <f t="shared" ref="R374:R378" si="1438">IF(O374&lt;0,"STOPP!","OK!")</f>
        <v>OK!</v>
      </c>
      <c r="S374" s="257" t="str">
        <f t="shared" ref="S374:S376" si="1439">IF(D374&lt;0,"STOPP!","OK!")</f>
        <v>OK!</v>
      </c>
      <c r="T374" s="257" t="str">
        <f t="shared" ref="T374:T376" si="1440">IF(E374&lt;0,"STOPP!","OK!")</f>
        <v>OK!</v>
      </c>
    </row>
    <row r="375" spans="1:20">
      <c r="A375" s="190" t="e">
        <f>A$9</f>
        <v>#REF!</v>
      </c>
      <c r="B375" s="190"/>
      <c r="C375" s="192"/>
      <c r="D375" s="192"/>
      <c r="E375" s="192"/>
      <c r="F375" s="257" t="str">
        <f t="shared" si="1426"/>
        <v>OK!</v>
      </c>
      <c r="G375" s="257" t="str">
        <f t="shared" si="1427"/>
        <v>OK!</v>
      </c>
      <c r="H375" s="257" t="str">
        <f t="shared" si="1428"/>
        <v>OK!</v>
      </c>
      <c r="I375" s="257" t="str">
        <f t="shared" si="1429"/>
        <v>OK!</v>
      </c>
      <c r="J375" s="257" t="str">
        <f t="shared" si="1430"/>
        <v>OK!</v>
      </c>
      <c r="K375" s="257" t="str">
        <f t="shared" si="1431"/>
        <v>OK!</v>
      </c>
      <c r="L375" s="257" t="str">
        <f t="shared" si="1432"/>
        <v>OK!</v>
      </c>
      <c r="M375" s="257" t="str">
        <f t="shared" si="1433"/>
        <v>OK!</v>
      </c>
      <c r="N375" s="257" t="str">
        <f t="shared" si="1434"/>
        <v>OK!</v>
      </c>
      <c r="O375" s="257" t="str">
        <f t="shared" si="1435"/>
        <v>OK!</v>
      </c>
      <c r="P375" s="257" t="str">
        <f t="shared" si="1436"/>
        <v>OK!</v>
      </c>
      <c r="Q375" s="257" t="str">
        <f t="shared" si="1437"/>
        <v>OK!</v>
      </c>
      <c r="R375" s="257" t="str">
        <f t="shared" si="1438"/>
        <v>OK!</v>
      </c>
      <c r="S375" s="257" t="str">
        <f t="shared" si="1439"/>
        <v>OK!</v>
      </c>
      <c r="T375" s="257" t="str">
        <f t="shared" si="1440"/>
        <v>OK!</v>
      </c>
    </row>
    <row r="376" spans="1:20">
      <c r="A376" s="357" t="e">
        <f>A$10</f>
        <v>#REF!</v>
      </c>
      <c r="B376" s="358"/>
      <c r="C376" s="355">
        <f>C377-C374-C375</f>
        <v>0</v>
      </c>
      <c r="D376" s="353">
        <f>D377-D374-D375</f>
        <v>0</v>
      </c>
      <c r="E376" s="353">
        <f>E377-E374-E375</f>
        <v>0</v>
      </c>
      <c r="F376" s="257" t="str">
        <f t="shared" si="1426"/>
        <v>OK!</v>
      </c>
      <c r="G376" s="257" t="str">
        <f t="shared" si="1427"/>
        <v>OK!</v>
      </c>
      <c r="H376" s="257" t="str">
        <f t="shared" si="1428"/>
        <v>OK!</v>
      </c>
      <c r="I376" s="257" t="str">
        <f t="shared" si="1429"/>
        <v>OK!</v>
      </c>
      <c r="J376" s="257" t="str">
        <f t="shared" si="1430"/>
        <v>OK!</v>
      </c>
      <c r="K376" s="257" t="str">
        <f t="shared" si="1431"/>
        <v>OK!</v>
      </c>
      <c r="L376" s="257" t="str">
        <f t="shared" si="1432"/>
        <v>OK!</v>
      </c>
      <c r="M376" s="257" t="str">
        <f t="shared" si="1433"/>
        <v>OK!</v>
      </c>
      <c r="N376" s="257" t="str">
        <f t="shared" si="1434"/>
        <v>OK!</v>
      </c>
      <c r="O376" s="257" t="str">
        <f t="shared" si="1435"/>
        <v>OK!</v>
      </c>
      <c r="P376" s="257" t="str">
        <f t="shared" si="1436"/>
        <v>OK!</v>
      </c>
      <c r="Q376" s="257" t="str">
        <f t="shared" si="1437"/>
        <v>OK!</v>
      </c>
      <c r="R376" s="257" t="str">
        <f t="shared" si="1438"/>
        <v>OK!</v>
      </c>
      <c r="S376" s="257" t="str">
        <f t="shared" si="1439"/>
        <v>OK!</v>
      </c>
      <c r="T376" s="257" t="str">
        <f t="shared" si="1440"/>
        <v>OK!</v>
      </c>
    </row>
    <row r="377" spans="1:20">
      <c r="A377" s="347" t="e">
        <f>A$11</f>
        <v>#REF!</v>
      </c>
      <c r="B377" s="348"/>
      <c r="C377" s="356"/>
      <c r="D377" s="354"/>
      <c r="E377" s="354"/>
      <c r="F377" s="257" t="str">
        <f>IF(C377&lt;0,"STOPP!","OK!")</f>
        <v>OK!</v>
      </c>
      <c r="G377" s="257" t="str">
        <f t="shared" si="1427"/>
        <v>OK!</v>
      </c>
      <c r="H377" s="257" t="str">
        <f t="shared" si="1428"/>
        <v>OK!</v>
      </c>
      <c r="I377" s="257" t="str">
        <f t="shared" si="1429"/>
        <v>OK!</v>
      </c>
      <c r="J377" s="257" t="str">
        <f t="shared" si="1430"/>
        <v>OK!</v>
      </c>
      <c r="K377" s="257" t="str">
        <f t="shared" si="1431"/>
        <v>OK!</v>
      </c>
      <c r="L377" s="257" t="str">
        <f t="shared" si="1432"/>
        <v>OK!</v>
      </c>
      <c r="M377" s="257" t="str">
        <f t="shared" si="1433"/>
        <v>OK!</v>
      </c>
      <c r="N377" s="257" t="str">
        <f t="shared" si="1434"/>
        <v>OK!</v>
      </c>
      <c r="O377" s="257" t="str">
        <f t="shared" si="1435"/>
        <v>OK!</v>
      </c>
      <c r="P377" s="257" t="str">
        <f t="shared" si="1436"/>
        <v>OK!</v>
      </c>
      <c r="Q377" s="257" t="str">
        <f t="shared" si="1437"/>
        <v>OK!</v>
      </c>
      <c r="R377" s="257" t="str">
        <f t="shared" si="1438"/>
        <v>OK!</v>
      </c>
      <c r="S377" s="257" t="str">
        <f>IF(D377&lt;0,"STOPP!","OK!")</f>
        <v>OK!</v>
      </c>
      <c r="T377" s="257" t="str">
        <f>IF(E377&lt;0,"STOPP!","OK!")</f>
        <v>OK!</v>
      </c>
    </row>
    <row r="378" spans="1:20">
      <c r="A378" s="359" t="e">
        <f>A$12</f>
        <v>#REF!</v>
      </c>
      <c r="B378" s="355"/>
      <c r="C378" s="355" t="e">
        <f>#REF!</f>
        <v>#REF!</v>
      </c>
      <c r="D378" s="355" t="e">
        <f>#REF!</f>
        <v>#REF!</v>
      </c>
      <c r="E378" s="355" t="e">
        <f>#REF!</f>
        <v>#REF!</v>
      </c>
      <c r="F378" s="257" t="e">
        <f>IF(C378&gt;C377,"STOPP!","OK!")</f>
        <v>#REF!</v>
      </c>
      <c r="G378" s="257" t="e">
        <f t="shared" si="1427"/>
        <v>#REF!</v>
      </c>
      <c r="H378" s="257" t="e">
        <f t="shared" si="1428"/>
        <v>#REF!</v>
      </c>
      <c r="I378" s="257" t="e">
        <f t="shared" si="1429"/>
        <v>#REF!</v>
      </c>
      <c r="J378" s="257" t="e">
        <f t="shared" si="1430"/>
        <v>#REF!</v>
      </c>
      <c r="K378" s="257" t="e">
        <f t="shared" si="1431"/>
        <v>#REF!</v>
      </c>
      <c r="L378" s="257" t="e">
        <f t="shared" si="1432"/>
        <v>#REF!</v>
      </c>
      <c r="M378" s="257" t="e">
        <f t="shared" si="1433"/>
        <v>#REF!</v>
      </c>
      <c r="N378" s="257" t="e">
        <f t="shared" si="1434"/>
        <v>#REF!</v>
      </c>
      <c r="O378" s="257" t="e">
        <f t="shared" si="1435"/>
        <v>#REF!</v>
      </c>
      <c r="P378" s="257" t="e">
        <f t="shared" si="1436"/>
        <v>#REF!</v>
      </c>
      <c r="Q378" s="257" t="e">
        <f t="shared" si="1437"/>
        <v>#REF!</v>
      </c>
      <c r="R378" s="257" t="e">
        <f t="shared" si="1438"/>
        <v>#REF!</v>
      </c>
      <c r="S378" s="257" t="e">
        <f>IF(D378&gt;D377,"STOPP!","OK!")</f>
        <v>#REF!</v>
      </c>
      <c r="T378" s="257" t="e">
        <f>IF(E378&gt;E377,"STOPP!","OK!")</f>
        <v>#REF!</v>
      </c>
    </row>
    <row r="379" spans="1:20" ht="18.75" hidden="1" customHeight="1">
      <c r="A379" s="465" t="e">
        <f>#REF!</f>
        <v>#REF!</v>
      </c>
      <c r="B379" s="583" t="e">
        <f>#REF!</f>
        <v>#REF!</v>
      </c>
      <c r="C379" s="584"/>
      <c r="D379" s="584"/>
      <c r="E379" s="585"/>
      <c r="F379" s="257"/>
      <c r="G379" s="257"/>
      <c r="H379" s="257"/>
      <c r="I379" s="257"/>
      <c r="J379" s="257"/>
      <c r="K379" s="257"/>
      <c r="L379" s="257"/>
      <c r="M379" s="257"/>
      <c r="N379" s="257"/>
      <c r="O379" s="257"/>
      <c r="P379" s="257"/>
      <c r="Q379" s="257"/>
      <c r="R379" s="257"/>
      <c r="S379" s="257"/>
      <c r="T379" s="257"/>
    </row>
    <row r="380" spans="1:20" hidden="1">
      <c r="A380" s="190" t="e">
        <f>A$8</f>
        <v>#REF!</v>
      </c>
      <c r="B380" s="190"/>
      <c r="C380" s="191"/>
      <c r="D380" s="191"/>
      <c r="E380" s="191"/>
      <c r="F380" s="257" t="str">
        <f t="shared" ref="F380:F382" si="1441">IF(C380&lt;0,"STOPP!","OK!")</f>
        <v>OK!</v>
      </c>
      <c r="G380" s="257" t="str">
        <f t="shared" ref="G380:G384" si="1442">IF(D380&lt;0,"STOPP!","OK!")</f>
        <v>OK!</v>
      </c>
      <c r="H380" s="257" t="str">
        <f t="shared" ref="H380:H384" si="1443">IF(E380&lt;0,"STOPP!","OK!")</f>
        <v>OK!</v>
      </c>
      <c r="I380" s="257" t="str">
        <f t="shared" ref="I380:I384" si="1444">IF(F380&lt;0,"STOPP!","OK!")</f>
        <v>OK!</v>
      </c>
      <c r="J380" s="257" t="str">
        <f t="shared" ref="J380:J384" si="1445">IF(G380&lt;0,"STOPP!","OK!")</f>
        <v>OK!</v>
      </c>
      <c r="K380" s="257" t="str">
        <f t="shared" ref="K380:K384" si="1446">IF(H380&lt;0,"STOPP!","OK!")</f>
        <v>OK!</v>
      </c>
      <c r="L380" s="257" t="str">
        <f t="shared" ref="L380:L384" si="1447">IF(I380&lt;0,"STOPP!","OK!")</f>
        <v>OK!</v>
      </c>
      <c r="M380" s="257" t="str">
        <f t="shared" ref="M380:M384" si="1448">IF(J380&lt;0,"STOPP!","OK!")</f>
        <v>OK!</v>
      </c>
      <c r="N380" s="257" t="str">
        <f t="shared" ref="N380:N384" si="1449">IF(K380&lt;0,"STOPP!","OK!")</f>
        <v>OK!</v>
      </c>
      <c r="O380" s="257" t="str">
        <f t="shared" ref="O380:O384" si="1450">IF(L380&lt;0,"STOPP!","OK!")</f>
        <v>OK!</v>
      </c>
      <c r="P380" s="257" t="str">
        <f t="shared" ref="P380:P384" si="1451">IF(M380&lt;0,"STOPP!","OK!")</f>
        <v>OK!</v>
      </c>
      <c r="Q380" s="257" t="str">
        <f t="shared" ref="Q380:Q384" si="1452">IF(N380&lt;0,"STOPP!","OK!")</f>
        <v>OK!</v>
      </c>
      <c r="R380" s="257" t="str">
        <f t="shared" ref="R380:R384" si="1453">IF(O380&lt;0,"STOPP!","OK!")</f>
        <v>OK!</v>
      </c>
      <c r="S380" s="257" t="str">
        <f t="shared" ref="S380:S382" si="1454">IF(D380&lt;0,"STOPP!","OK!")</f>
        <v>OK!</v>
      </c>
      <c r="T380" s="257" t="str">
        <f t="shared" ref="T380:T382" si="1455">IF(E380&lt;0,"STOPP!","OK!")</f>
        <v>OK!</v>
      </c>
    </row>
    <row r="381" spans="1:20" hidden="1">
      <c r="A381" s="190" t="e">
        <f>A$9</f>
        <v>#REF!</v>
      </c>
      <c r="B381" s="190"/>
      <c r="C381" s="192"/>
      <c r="D381" s="192"/>
      <c r="E381" s="192"/>
      <c r="F381" s="257" t="str">
        <f t="shared" si="1441"/>
        <v>OK!</v>
      </c>
      <c r="G381" s="257" t="str">
        <f t="shared" si="1442"/>
        <v>OK!</v>
      </c>
      <c r="H381" s="257" t="str">
        <f t="shared" si="1443"/>
        <v>OK!</v>
      </c>
      <c r="I381" s="257" t="str">
        <f t="shared" si="1444"/>
        <v>OK!</v>
      </c>
      <c r="J381" s="257" t="str">
        <f t="shared" si="1445"/>
        <v>OK!</v>
      </c>
      <c r="K381" s="257" t="str">
        <f t="shared" si="1446"/>
        <v>OK!</v>
      </c>
      <c r="L381" s="257" t="str">
        <f t="shared" si="1447"/>
        <v>OK!</v>
      </c>
      <c r="M381" s="257" t="str">
        <f t="shared" si="1448"/>
        <v>OK!</v>
      </c>
      <c r="N381" s="257" t="str">
        <f t="shared" si="1449"/>
        <v>OK!</v>
      </c>
      <c r="O381" s="257" t="str">
        <f t="shared" si="1450"/>
        <v>OK!</v>
      </c>
      <c r="P381" s="257" t="str">
        <f t="shared" si="1451"/>
        <v>OK!</v>
      </c>
      <c r="Q381" s="257" t="str">
        <f t="shared" si="1452"/>
        <v>OK!</v>
      </c>
      <c r="R381" s="257" t="str">
        <f t="shared" si="1453"/>
        <v>OK!</v>
      </c>
      <c r="S381" s="257" t="str">
        <f t="shared" si="1454"/>
        <v>OK!</v>
      </c>
      <c r="T381" s="257" t="str">
        <f t="shared" si="1455"/>
        <v>OK!</v>
      </c>
    </row>
    <row r="382" spans="1:20" hidden="1">
      <c r="A382" s="357" t="e">
        <f>A$10</f>
        <v>#REF!</v>
      </c>
      <c r="B382" s="358"/>
      <c r="C382" s="355">
        <f>C383-C380-C381</f>
        <v>0</v>
      </c>
      <c r="D382" s="353">
        <f>D383-D380-D381</f>
        <v>0</v>
      </c>
      <c r="E382" s="353">
        <f>E383-E380-E381</f>
        <v>0</v>
      </c>
      <c r="F382" s="257" t="str">
        <f t="shared" si="1441"/>
        <v>OK!</v>
      </c>
      <c r="G382" s="257" t="str">
        <f t="shared" si="1442"/>
        <v>OK!</v>
      </c>
      <c r="H382" s="257" t="str">
        <f t="shared" si="1443"/>
        <v>OK!</v>
      </c>
      <c r="I382" s="257" t="str">
        <f t="shared" si="1444"/>
        <v>OK!</v>
      </c>
      <c r="J382" s="257" t="str">
        <f t="shared" si="1445"/>
        <v>OK!</v>
      </c>
      <c r="K382" s="257" t="str">
        <f t="shared" si="1446"/>
        <v>OK!</v>
      </c>
      <c r="L382" s="257" t="str">
        <f t="shared" si="1447"/>
        <v>OK!</v>
      </c>
      <c r="M382" s="257" t="str">
        <f t="shared" si="1448"/>
        <v>OK!</v>
      </c>
      <c r="N382" s="257" t="str">
        <f t="shared" si="1449"/>
        <v>OK!</v>
      </c>
      <c r="O382" s="257" t="str">
        <f t="shared" si="1450"/>
        <v>OK!</v>
      </c>
      <c r="P382" s="257" t="str">
        <f t="shared" si="1451"/>
        <v>OK!</v>
      </c>
      <c r="Q382" s="257" t="str">
        <f t="shared" si="1452"/>
        <v>OK!</v>
      </c>
      <c r="R382" s="257" t="str">
        <f t="shared" si="1453"/>
        <v>OK!</v>
      </c>
      <c r="S382" s="257" t="str">
        <f t="shared" si="1454"/>
        <v>OK!</v>
      </c>
      <c r="T382" s="257" t="str">
        <f t="shared" si="1455"/>
        <v>OK!</v>
      </c>
    </row>
    <row r="383" spans="1:20" hidden="1">
      <c r="A383" s="347" t="e">
        <f>A$11</f>
        <v>#REF!</v>
      </c>
      <c r="B383" s="348"/>
      <c r="C383" s="356"/>
      <c r="D383" s="354"/>
      <c r="E383" s="354"/>
      <c r="F383" s="257" t="str">
        <f>IF(C383&lt;0,"STOPP!","OK!")</f>
        <v>OK!</v>
      </c>
      <c r="G383" s="257" t="str">
        <f t="shared" si="1442"/>
        <v>OK!</v>
      </c>
      <c r="H383" s="257" t="str">
        <f t="shared" si="1443"/>
        <v>OK!</v>
      </c>
      <c r="I383" s="257" t="str">
        <f t="shared" si="1444"/>
        <v>OK!</v>
      </c>
      <c r="J383" s="257" t="str">
        <f t="shared" si="1445"/>
        <v>OK!</v>
      </c>
      <c r="K383" s="257" t="str">
        <f t="shared" si="1446"/>
        <v>OK!</v>
      </c>
      <c r="L383" s="257" t="str">
        <f t="shared" si="1447"/>
        <v>OK!</v>
      </c>
      <c r="M383" s="257" t="str">
        <f t="shared" si="1448"/>
        <v>OK!</v>
      </c>
      <c r="N383" s="257" t="str">
        <f t="shared" si="1449"/>
        <v>OK!</v>
      </c>
      <c r="O383" s="257" t="str">
        <f t="shared" si="1450"/>
        <v>OK!</v>
      </c>
      <c r="P383" s="257" t="str">
        <f t="shared" si="1451"/>
        <v>OK!</v>
      </c>
      <c r="Q383" s="257" t="str">
        <f t="shared" si="1452"/>
        <v>OK!</v>
      </c>
      <c r="R383" s="257" t="str">
        <f t="shared" si="1453"/>
        <v>OK!</v>
      </c>
      <c r="S383" s="257" t="str">
        <f>IF(D383&lt;0,"STOPP!","OK!")</f>
        <v>OK!</v>
      </c>
      <c r="T383" s="257" t="str">
        <f>IF(E383&lt;0,"STOPP!","OK!")</f>
        <v>OK!</v>
      </c>
    </row>
    <row r="384" spans="1:20" hidden="1">
      <c r="A384" s="359" t="e">
        <f>A$12</f>
        <v>#REF!</v>
      </c>
      <c r="B384" s="355"/>
      <c r="C384" s="355" t="e">
        <f>#REF!</f>
        <v>#REF!</v>
      </c>
      <c r="D384" s="355" t="e">
        <f>#REF!</f>
        <v>#REF!</v>
      </c>
      <c r="E384" s="355" t="e">
        <f>#REF!</f>
        <v>#REF!</v>
      </c>
      <c r="F384" s="257" t="e">
        <f>IF(C384&gt;C383,"STOPP!","OK!")</f>
        <v>#REF!</v>
      </c>
      <c r="G384" s="257" t="e">
        <f t="shared" si="1442"/>
        <v>#REF!</v>
      </c>
      <c r="H384" s="257" t="e">
        <f t="shared" si="1443"/>
        <v>#REF!</v>
      </c>
      <c r="I384" s="257" t="e">
        <f t="shared" si="1444"/>
        <v>#REF!</v>
      </c>
      <c r="J384" s="257" t="e">
        <f t="shared" si="1445"/>
        <v>#REF!</v>
      </c>
      <c r="K384" s="257" t="e">
        <f t="shared" si="1446"/>
        <v>#REF!</v>
      </c>
      <c r="L384" s="257" t="e">
        <f t="shared" si="1447"/>
        <v>#REF!</v>
      </c>
      <c r="M384" s="257" t="e">
        <f t="shared" si="1448"/>
        <v>#REF!</v>
      </c>
      <c r="N384" s="257" t="e">
        <f t="shared" si="1449"/>
        <v>#REF!</v>
      </c>
      <c r="O384" s="257" t="e">
        <f t="shared" si="1450"/>
        <v>#REF!</v>
      </c>
      <c r="P384" s="257" t="e">
        <f t="shared" si="1451"/>
        <v>#REF!</v>
      </c>
      <c r="Q384" s="257" t="e">
        <f t="shared" si="1452"/>
        <v>#REF!</v>
      </c>
      <c r="R384" s="257" t="e">
        <f t="shared" si="1453"/>
        <v>#REF!</v>
      </c>
      <c r="S384" s="257" t="e">
        <f>IF(D384&gt;D383,"STOPP!","OK!")</f>
        <v>#REF!</v>
      </c>
      <c r="T384" s="257" t="e">
        <f>IF(E384&gt;E383,"STOPP!","OK!")</f>
        <v>#REF!</v>
      </c>
    </row>
    <row r="385" spans="1:20" ht="15.75">
      <c r="A385" s="465" t="e">
        <f>#REF!</f>
        <v>#REF!</v>
      </c>
      <c r="B385" s="583" t="e">
        <f>#REF!</f>
        <v>#REF!</v>
      </c>
      <c r="C385" s="584"/>
      <c r="D385" s="584"/>
      <c r="E385" s="585"/>
      <c r="F385" s="257"/>
      <c r="G385" s="257"/>
      <c r="H385" s="257"/>
      <c r="I385" s="257"/>
      <c r="J385" s="257"/>
      <c r="K385" s="257"/>
      <c r="L385" s="257"/>
      <c r="M385" s="257"/>
      <c r="N385" s="257"/>
      <c r="O385" s="257"/>
      <c r="P385" s="257"/>
      <c r="Q385" s="257"/>
      <c r="R385" s="257"/>
      <c r="S385" s="257"/>
      <c r="T385" s="257"/>
    </row>
    <row r="386" spans="1:20">
      <c r="A386" s="190" t="e">
        <f>A$8</f>
        <v>#REF!</v>
      </c>
      <c r="B386" s="190"/>
      <c r="C386" s="191"/>
      <c r="D386" s="191"/>
      <c r="E386" s="191"/>
      <c r="F386" s="257" t="str">
        <f t="shared" ref="F386:F388" si="1456">IF(C386&lt;0,"STOPP!","OK!")</f>
        <v>OK!</v>
      </c>
      <c r="G386" s="257" t="str">
        <f t="shared" ref="G386:G390" si="1457">IF(D386&lt;0,"STOPP!","OK!")</f>
        <v>OK!</v>
      </c>
      <c r="H386" s="257" t="str">
        <f t="shared" ref="H386:H390" si="1458">IF(E386&lt;0,"STOPP!","OK!")</f>
        <v>OK!</v>
      </c>
      <c r="I386" s="257" t="str">
        <f t="shared" ref="I386:I390" si="1459">IF(F386&lt;0,"STOPP!","OK!")</f>
        <v>OK!</v>
      </c>
      <c r="J386" s="257" t="str">
        <f t="shared" ref="J386:J390" si="1460">IF(G386&lt;0,"STOPP!","OK!")</f>
        <v>OK!</v>
      </c>
      <c r="K386" s="257" t="str">
        <f t="shared" ref="K386:K390" si="1461">IF(H386&lt;0,"STOPP!","OK!")</f>
        <v>OK!</v>
      </c>
      <c r="L386" s="257" t="str">
        <f t="shared" ref="L386:L390" si="1462">IF(I386&lt;0,"STOPP!","OK!")</f>
        <v>OK!</v>
      </c>
      <c r="M386" s="257" t="str">
        <f t="shared" ref="M386:M390" si="1463">IF(J386&lt;0,"STOPP!","OK!")</f>
        <v>OK!</v>
      </c>
      <c r="N386" s="257" t="str">
        <f t="shared" ref="N386:N390" si="1464">IF(K386&lt;0,"STOPP!","OK!")</f>
        <v>OK!</v>
      </c>
      <c r="O386" s="257" t="str">
        <f t="shared" ref="O386:O390" si="1465">IF(L386&lt;0,"STOPP!","OK!")</f>
        <v>OK!</v>
      </c>
      <c r="P386" s="257" t="str">
        <f t="shared" ref="P386:P390" si="1466">IF(M386&lt;0,"STOPP!","OK!")</f>
        <v>OK!</v>
      </c>
      <c r="Q386" s="257" t="str">
        <f t="shared" ref="Q386:Q390" si="1467">IF(N386&lt;0,"STOPP!","OK!")</f>
        <v>OK!</v>
      </c>
      <c r="R386" s="257" t="str">
        <f t="shared" ref="R386:R390" si="1468">IF(O386&lt;0,"STOPP!","OK!")</f>
        <v>OK!</v>
      </c>
      <c r="S386" s="257" t="str">
        <f t="shared" ref="S386:S388" si="1469">IF(D386&lt;0,"STOPP!","OK!")</f>
        <v>OK!</v>
      </c>
      <c r="T386" s="257" t="str">
        <f t="shared" ref="T386:T388" si="1470">IF(E386&lt;0,"STOPP!","OK!")</f>
        <v>OK!</v>
      </c>
    </row>
    <row r="387" spans="1:20">
      <c r="A387" s="190" t="e">
        <f>A$9</f>
        <v>#REF!</v>
      </c>
      <c r="B387" s="190"/>
      <c r="C387" s="192"/>
      <c r="D387" s="192"/>
      <c r="E387" s="192"/>
      <c r="F387" s="257" t="str">
        <f t="shared" si="1456"/>
        <v>OK!</v>
      </c>
      <c r="G387" s="257" t="str">
        <f t="shared" si="1457"/>
        <v>OK!</v>
      </c>
      <c r="H387" s="257" t="str">
        <f t="shared" si="1458"/>
        <v>OK!</v>
      </c>
      <c r="I387" s="257" t="str">
        <f t="shared" si="1459"/>
        <v>OK!</v>
      </c>
      <c r="J387" s="257" t="str">
        <f t="shared" si="1460"/>
        <v>OK!</v>
      </c>
      <c r="K387" s="257" t="str">
        <f t="shared" si="1461"/>
        <v>OK!</v>
      </c>
      <c r="L387" s="257" t="str">
        <f t="shared" si="1462"/>
        <v>OK!</v>
      </c>
      <c r="M387" s="257" t="str">
        <f t="shared" si="1463"/>
        <v>OK!</v>
      </c>
      <c r="N387" s="257" t="str">
        <f t="shared" si="1464"/>
        <v>OK!</v>
      </c>
      <c r="O387" s="257" t="str">
        <f t="shared" si="1465"/>
        <v>OK!</v>
      </c>
      <c r="P387" s="257" t="str">
        <f t="shared" si="1466"/>
        <v>OK!</v>
      </c>
      <c r="Q387" s="257" t="str">
        <f t="shared" si="1467"/>
        <v>OK!</v>
      </c>
      <c r="R387" s="257" t="str">
        <f t="shared" si="1468"/>
        <v>OK!</v>
      </c>
      <c r="S387" s="257" t="str">
        <f t="shared" si="1469"/>
        <v>OK!</v>
      </c>
      <c r="T387" s="257" t="str">
        <f t="shared" si="1470"/>
        <v>OK!</v>
      </c>
    </row>
    <row r="388" spans="1:20">
      <c r="A388" s="357" t="e">
        <f>A$10</f>
        <v>#REF!</v>
      </c>
      <c r="B388" s="358"/>
      <c r="C388" s="355">
        <f>C389-C386-C387</f>
        <v>0</v>
      </c>
      <c r="D388" s="353">
        <f>D389-D386-D387</f>
        <v>0</v>
      </c>
      <c r="E388" s="353">
        <f>E389-E386-E387</f>
        <v>0</v>
      </c>
      <c r="F388" s="257" t="str">
        <f t="shared" si="1456"/>
        <v>OK!</v>
      </c>
      <c r="G388" s="257" t="str">
        <f t="shared" si="1457"/>
        <v>OK!</v>
      </c>
      <c r="H388" s="257" t="str">
        <f t="shared" si="1458"/>
        <v>OK!</v>
      </c>
      <c r="I388" s="257" t="str">
        <f t="shared" si="1459"/>
        <v>OK!</v>
      </c>
      <c r="J388" s="257" t="str">
        <f t="shared" si="1460"/>
        <v>OK!</v>
      </c>
      <c r="K388" s="257" t="str">
        <f t="shared" si="1461"/>
        <v>OK!</v>
      </c>
      <c r="L388" s="257" t="str">
        <f t="shared" si="1462"/>
        <v>OK!</v>
      </c>
      <c r="M388" s="257" t="str">
        <f t="shared" si="1463"/>
        <v>OK!</v>
      </c>
      <c r="N388" s="257" t="str">
        <f t="shared" si="1464"/>
        <v>OK!</v>
      </c>
      <c r="O388" s="257" t="str">
        <f t="shared" si="1465"/>
        <v>OK!</v>
      </c>
      <c r="P388" s="257" t="str">
        <f t="shared" si="1466"/>
        <v>OK!</v>
      </c>
      <c r="Q388" s="257" t="str">
        <f t="shared" si="1467"/>
        <v>OK!</v>
      </c>
      <c r="R388" s="257" t="str">
        <f t="shared" si="1468"/>
        <v>OK!</v>
      </c>
      <c r="S388" s="257" t="str">
        <f t="shared" si="1469"/>
        <v>OK!</v>
      </c>
      <c r="T388" s="257" t="str">
        <f t="shared" si="1470"/>
        <v>OK!</v>
      </c>
    </row>
    <row r="389" spans="1:20">
      <c r="A389" s="347" t="e">
        <f>A$11</f>
        <v>#REF!</v>
      </c>
      <c r="B389" s="348"/>
      <c r="C389" s="356"/>
      <c r="D389" s="356"/>
      <c r="E389" s="356"/>
      <c r="F389" s="257" t="str">
        <f>IF(C389&lt;0,"STOPP!","OK!")</f>
        <v>OK!</v>
      </c>
      <c r="G389" s="257" t="str">
        <f t="shared" si="1457"/>
        <v>OK!</v>
      </c>
      <c r="H389" s="257" t="str">
        <f t="shared" si="1458"/>
        <v>OK!</v>
      </c>
      <c r="I389" s="257" t="str">
        <f t="shared" si="1459"/>
        <v>OK!</v>
      </c>
      <c r="J389" s="257" t="str">
        <f t="shared" si="1460"/>
        <v>OK!</v>
      </c>
      <c r="K389" s="257" t="str">
        <f t="shared" si="1461"/>
        <v>OK!</v>
      </c>
      <c r="L389" s="257" t="str">
        <f t="shared" si="1462"/>
        <v>OK!</v>
      </c>
      <c r="M389" s="257" t="str">
        <f t="shared" si="1463"/>
        <v>OK!</v>
      </c>
      <c r="N389" s="257" t="str">
        <f t="shared" si="1464"/>
        <v>OK!</v>
      </c>
      <c r="O389" s="257" t="str">
        <f t="shared" si="1465"/>
        <v>OK!</v>
      </c>
      <c r="P389" s="257" t="str">
        <f t="shared" si="1466"/>
        <v>OK!</v>
      </c>
      <c r="Q389" s="257" t="str">
        <f t="shared" si="1467"/>
        <v>OK!</v>
      </c>
      <c r="R389" s="257" t="str">
        <f t="shared" si="1468"/>
        <v>OK!</v>
      </c>
      <c r="S389" s="257" t="str">
        <f>IF(D389&lt;0,"STOPP!","OK!")</f>
        <v>OK!</v>
      </c>
      <c r="T389" s="257" t="str">
        <f>IF(E389&lt;0,"STOPP!","OK!")</f>
        <v>OK!</v>
      </c>
    </row>
    <row r="390" spans="1:20">
      <c r="A390" s="359" t="e">
        <f>A$12</f>
        <v>#REF!</v>
      </c>
      <c r="B390" s="355"/>
      <c r="C390" s="355" t="e">
        <f>#REF!</f>
        <v>#REF!</v>
      </c>
      <c r="D390" s="355" t="e">
        <f>#REF!</f>
        <v>#REF!</v>
      </c>
      <c r="E390" s="355" t="e">
        <f>#REF!</f>
        <v>#REF!</v>
      </c>
      <c r="F390" s="257" t="e">
        <f>IF(C390&gt;C389,"STOPP!","OK!")</f>
        <v>#REF!</v>
      </c>
      <c r="G390" s="257" t="e">
        <f t="shared" si="1457"/>
        <v>#REF!</v>
      </c>
      <c r="H390" s="257" t="e">
        <f t="shared" si="1458"/>
        <v>#REF!</v>
      </c>
      <c r="I390" s="257" t="e">
        <f t="shared" si="1459"/>
        <v>#REF!</v>
      </c>
      <c r="J390" s="257" t="e">
        <f t="shared" si="1460"/>
        <v>#REF!</v>
      </c>
      <c r="K390" s="257" t="e">
        <f t="shared" si="1461"/>
        <v>#REF!</v>
      </c>
      <c r="L390" s="257" t="e">
        <f t="shared" si="1462"/>
        <v>#REF!</v>
      </c>
      <c r="M390" s="257" t="e">
        <f t="shared" si="1463"/>
        <v>#REF!</v>
      </c>
      <c r="N390" s="257" t="e">
        <f t="shared" si="1464"/>
        <v>#REF!</v>
      </c>
      <c r="O390" s="257" t="e">
        <f t="shared" si="1465"/>
        <v>#REF!</v>
      </c>
      <c r="P390" s="257" t="e">
        <f t="shared" si="1466"/>
        <v>#REF!</v>
      </c>
      <c r="Q390" s="257" t="e">
        <f t="shared" si="1467"/>
        <v>#REF!</v>
      </c>
      <c r="R390" s="257" t="e">
        <f t="shared" si="1468"/>
        <v>#REF!</v>
      </c>
      <c r="S390" s="257" t="e">
        <f>IF(D390&gt;D389,"STOPP!","OK!")</f>
        <v>#REF!</v>
      </c>
      <c r="T390" s="257" t="e">
        <f>IF(E390&gt;E389,"STOPP!","OK!")</f>
        <v>#REF!</v>
      </c>
    </row>
    <row r="391" spans="1:20" ht="22.5" hidden="1" customHeight="1">
      <c r="A391" s="454" t="e">
        <f>'(B2) Struktura Organizative'!#REF!</f>
        <v>#REF!</v>
      </c>
      <c r="B391" s="586" t="e">
        <f>'(B2) Struktura Organizative'!#REF!</f>
        <v>#REF!</v>
      </c>
      <c r="C391" s="587"/>
      <c r="D391" s="587"/>
      <c r="E391" s="588"/>
      <c r="G391" s="216">
        <f>C395</f>
        <v>0</v>
      </c>
      <c r="H391" s="216">
        <f t="shared" ref="H391" si="1471">D395</f>
        <v>0</v>
      </c>
      <c r="I391" s="216">
        <f t="shared" ref="I391" si="1472">E395</f>
        <v>0</v>
      </c>
      <c r="J391" s="216">
        <f>C392</f>
        <v>0</v>
      </c>
      <c r="K391" s="216">
        <f t="shared" ref="K391" si="1473">D392</f>
        <v>0</v>
      </c>
      <c r="L391" s="216">
        <f t="shared" ref="L391" si="1474">E392</f>
        <v>0</v>
      </c>
      <c r="M391" s="216">
        <f>C393</f>
        <v>0</v>
      </c>
      <c r="N391" s="216">
        <f t="shared" ref="N391" si="1475">D393</f>
        <v>0</v>
      </c>
      <c r="O391" s="216">
        <f t="shared" ref="O391" si="1476">E393</f>
        <v>0</v>
      </c>
      <c r="P391" s="216">
        <f>C394</f>
        <v>0</v>
      </c>
      <c r="Q391" s="216">
        <f t="shared" ref="Q391" si="1477">D394</f>
        <v>0</v>
      </c>
      <c r="R391" s="216">
        <f t="shared" ref="R391" si="1478">E394</f>
        <v>0</v>
      </c>
    </row>
    <row r="392" spans="1:20" hidden="1">
      <c r="A392" s="190" t="e">
        <f>A$8</f>
        <v>#REF!</v>
      </c>
      <c r="B392" s="190"/>
      <c r="C392" s="355">
        <f>C398</f>
        <v>0</v>
      </c>
      <c r="D392" s="355">
        <f t="shared" ref="D392:E392" si="1479">D398</f>
        <v>0</v>
      </c>
      <c r="E392" s="355">
        <f t="shared" si="1479"/>
        <v>0</v>
      </c>
      <c r="F392" s="257" t="str">
        <f t="shared" ref="F392:F394" si="1480">IF(C392&lt;0,"STOPP!","OK!")</f>
        <v>OK!</v>
      </c>
      <c r="G392" s="257" t="str">
        <f t="shared" ref="G392:G394" si="1481">IF(D392&lt;0,"STOPP!","OK!")</f>
        <v>OK!</v>
      </c>
      <c r="H392" s="257" t="str">
        <f t="shared" ref="H392:H394" si="1482">IF(E392&lt;0,"STOPP!","OK!")</f>
        <v>OK!</v>
      </c>
      <c r="I392" s="257" t="str">
        <f t="shared" ref="I392:I394" si="1483">IF(F392&lt;0,"STOPP!","OK!")</f>
        <v>OK!</v>
      </c>
      <c r="J392" s="257" t="str">
        <f t="shared" ref="J392:J394" si="1484">IF(G392&lt;0,"STOPP!","OK!")</f>
        <v>OK!</v>
      </c>
      <c r="K392" s="257" t="str">
        <f t="shared" ref="K392:K394" si="1485">IF(H392&lt;0,"STOPP!","OK!")</f>
        <v>OK!</v>
      </c>
      <c r="L392" s="257" t="str">
        <f t="shared" ref="L392:L394" si="1486">IF(I392&lt;0,"STOPP!","OK!")</f>
        <v>OK!</v>
      </c>
      <c r="M392" s="257" t="str">
        <f t="shared" ref="M392:M394" si="1487">IF(J392&lt;0,"STOPP!","OK!")</f>
        <v>OK!</v>
      </c>
      <c r="N392" s="257" t="str">
        <f t="shared" ref="N392:N394" si="1488">IF(K392&lt;0,"STOPP!","OK!")</f>
        <v>OK!</v>
      </c>
      <c r="O392" s="257" t="str">
        <f t="shared" ref="O392:O394" si="1489">IF(L392&lt;0,"STOPP!","OK!")</f>
        <v>OK!</v>
      </c>
      <c r="P392" s="257" t="str">
        <f t="shared" ref="P392:P394" si="1490">IF(M392&lt;0,"STOPP!","OK!")</f>
        <v>OK!</v>
      </c>
      <c r="Q392" s="257" t="str">
        <f t="shared" ref="Q392:Q394" si="1491">IF(N392&lt;0,"STOPP!","OK!")</f>
        <v>OK!</v>
      </c>
      <c r="R392" s="257" t="str">
        <f t="shared" ref="R392:R394" si="1492">IF(O392&lt;0,"STOPP!","OK!")</f>
        <v>OK!</v>
      </c>
      <c r="S392" s="257" t="str">
        <f t="shared" ref="S392:S394" si="1493">IF(D392&lt;0,"STOPP!","OK!")</f>
        <v>OK!</v>
      </c>
      <c r="T392" s="257" t="str">
        <f t="shared" ref="T392:T394" si="1494">IF(E392&lt;0,"STOPP!","OK!")</f>
        <v>OK!</v>
      </c>
    </row>
    <row r="393" spans="1:20" hidden="1">
      <c r="A393" s="190" t="e">
        <f>A$9</f>
        <v>#REF!</v>
      </c>
      <c r="B393" s="190"/>
      <c r="C393" s="355">
        <f>C399</f>
        <v>0</v>
      </c>
      <c r="D393" s="355">
        <f t="shared" ref="D393:E393" si="1495">D399</f>
        <v>0</v>
      </c>
      <c r="E393" s="355">
        <f t="shared" si="1495"/>
        <v>0</v>
      </c>
      <c r="F393" s="257" t="str">
        <f t="shared" si="1480"/>
        <v>OK!</v>
      </c>
      <c r="G393" s="257" t="str">
        <f t="shared" si="1481"/>
        <v>OK!</v>
      </c>
      <c r="H393" s="257" t="str">
        <f t="shared" si="1482"/>
        <v>OK!</v>
      </c>
      <c r="I393" s="257" t="str">
        <f t="shared" si="1483"/>
        <v>OK!</v>
      </c>
      <c r="J393" s="257" t="str">
        <f t="shared" si="1484"/>
        <v>OK!</v>
      </c>
      <c r="K393" s="257" t="str">
        <f t="shared" si="1485"/>
        <v>OK!</v>
      </c>
      <c r="L393" s="257" t="str">
        <f t="shared" si="1486"/>
        <v>OK!</v>
      </c>
      <c r="M393" s="257" t="str">
        <f t="shared" si="1487"/>
        <v>OK!</v>
      </c>
      <c r="N393" s="257" t="str">
        <f t="shared" si="1488"/>
        <v>OK!</v>
      </c>
      <c r="O393" s="257" t="str">
        <f t="shared" si="1489"/>
        <v>OK!</v>
      </c>
      <c r="P393" s="257" t="str">
        <f t="shared" si="1490"/>
        <v>OK!</v>
      </c>
      <c r="Q393" s="257" t="str">
        <f t="shared" si="1491"/>
        <v>OK!</v>
      </c>
      <c r="R393" s="257" t="str">
        <f t="shared" si="1492"/>
        <v>OK!</v>
      </c>
      <c r="S393" s="257" t="str">
        <f t="shared" si="1493"/>
        <v>OK!</v>
      </c>
      <c r="T393" s="257" t="str">
        <f t="shared" si="1494"/>
        <v>OK!</v>
      </c>
    </row>
    <row r="394" spans="1:20" hidden="1">
      <c r="A394" s="357" t="e">
        <f>A$10</f>
        <v>#REF!</v>
      </c>
      <c r="B394" s="358"/>
      <c r="C394" s="355">
        <f>C395-C392-C393</f>
        <v>0</v>
      </c>
      <c r="D394" s="353">
        <f>D395-D392-D393</f>
        <v>0</v>
      </c>
      <c r="E394" s="353">
        <f>E395-E392-E393</f>
        <v>0</v>
      </c>
      <c r="F394" s="257" t="str">
        <f t="shared" si="1480"/>
        <v>OK!</v>
      </c>
      <c r="G394" s="257" t="str">
        <f t="shared" si="1481"/>
        <v>OK!</v>
      </c>
      <c r="H394" s="257" t="str">
        <f t="shared" si="1482"/>
        <v>OK!</v>
      </c>
      <c r="I394" s="257" t="str">
        <f t="shared" si="1483"/>
        <v>OK!</v>
      </c>
      <c r="J394" s="257" t="str">
        <f t="shared" si="1484"/>
        <v>OK!</v>
      </c>
      <c r="K394" s="257" t="str">
        <f t="shared" si="1485"/>
        <v>OK!</v>
      </c>
      <c r="L394" s="257" t="str">
        <f t="shared" si="1486"/>
        <v>OK!</v>
      </c>
      <c r="M394" s="257" t="str">
        <f t="shared" si="1487"/>
        <v>OK!</v>
      </c>
      <c r="N394" s="257" t="str">
        <f t="shared" si="1488"/>
        <v>OK!</v>
      </c>
      <c r="O394" s="257" t="str">
        <f t="shared" si="1489"/>
        <v>OK!</v>
      </c>
      <c r="P394" s="257" t="str">
        <f t="shared" si="1490"/>
        <v>OK!</v>
      </c>
      <c r="Q394" s="257" t="str">
        <f t="shared" si="1491"/>
        <v>OK!</v>
      </c>
      <c r="R394" s="257" t="str">
        <f t="shared" si="1492"/>
        <v>OK!</v>
      </c>
      <c r="S394" s="257" t="str">
        <f t="shared" si="1493"/>
        <v>OK!</v>
      </c>
      <c r="T394" s="257" t="str">
        <f t="shared" si="1494"/>
        <v>OK!</v>
      </c>
    </row>
    <row r="395" spans="1:20" hidden="1">
      <c r="A395" s="347" t="e">
        <f>A$11</f>
        <v>#REF!</v>
      </c>
      <c r="B395" s="348"/>
      <c r="C395" s="355">
        <f>C401</f>
        <v>0</v>
      </c>
      <c r="D395" s="355">
        <f t="shared" ref="D395:E395" si="1496">D401</f>
        <v>0</v>
      </c>
      <c r="E395" s="355">
        <f t="shared" si="1496"/>
        <v>0</v>
      </c>
      <c r="F395" s="257" t="str">
        <f>IF(C395&lt;0,"STOPP!","OK!")</f>
        <v>OK!</v>
      </c>
      <c r="G395" s="257" t="str">
        <f t="shared" ref="G395:G396" si="1497">IF(D395&lt;0,"STOPP!","OK!")</f>
        <v>OK!</v>
      </c>
      <c r="H395" s="257" t="str">
        <f t="shared" ref="H395:H396" si="1498">IF(E395&lt;0,"STOPP!","OK!")</f>
        <v>OK!</v>
      </c>
      <c r="I395" s="257" t="str">
        <f t="shared" ref="I395:I396" si="1499">IF(F395&lt;0,"STOPP!","OK!")</f>
        <v>OK!</v>
      </c>
      <c r="J395" s="257" t="str">
        <f t="shared" ref="J395:J396" si="1500">IF(G395&lt;0,"STOPP!","OK!")</f>
        <v>OK!</v>
      </c>
      <c r="K395" s="257" t="str">
        <f t="shared" ref="K395:K396" si="1501">IF(H395&lt;0,"STOPP!","OK!")</f>
        <v>OK!</v>
      </c>
      <c r="L395" s="257" t="str">
        <f t="shared" ref="L395:L396" si="1502">IF(I395&lt;0,"STOPP!","OK!")</f>
        <v>OK!</v>
      </c>
      <c r="M395" s="257" t="str">
        <f t="shared" ref="M395:M396" si="1503">IF(J395&lt;0,"STOPP!","OK!")</f>
        <v>OK!</v>
      </c>
      <c r="N395" s="257" t="str">
        <f t="shared" ref="N395:N396" si="1504">IF(K395&lt;0,"STOPP!","OK!")</f>
        <v>OK!</v>
      </c>
      <c r="O395" s="257" t="str">
        <f t="shared" ref="O395:O396" si="1505">IF(L395&lt;0,"STOPP!","OK!")</f>
        <v>OK!</v>
      </c>
      <c r="P395" s="257" t="str">
        <f t="shared" ref="P395:P396" si="1506">IF(M395&lt;0,"STOPP!","OK!")</f>
        <v>OK!</v>
      </c>
      <c r="Q395" s="257" t="str">
        <f t="shared" ref="Q395:Q396" si="1507">IF(N395&lt;0,"STOPP!","OK!")</f>
        <v>OK!</v>
      </c>
      <c r="R395" s="257" t="str">
        <f t="shared" ref="R395:R396" si="1508">IF(O395&lt;0,"STOPP!","OK!")</f>
        <v>OK!</v>
      </c>
      <c r="S395" s="257" t="str">
        <f>IF(D395&lt;0,"STOPP!","OK!")</f>
        <v>OK!</v>
      </c>
      <c r="T395" s="257" t="str">
        <f>IF(E395&lt;0,"STOPP!","OK!")</f>
        <v>OK!</v>
      </c>
    </row>
    <row r="396" spans="1:20" hidden="1">
      <c r="A396" s="359" t="e">
        <f>A$12</f>
        <v>#REF!</v>
      </c>
      <c r="B396" s="355"/>
      <c r="C396" s="355" t="e">
        <f>#REF!</f>
        <v>#REF!</v>
      </c>
      <c r="D396" s="353" t="e">
        <f>#REF!</f>
        <v>#REF!</v>
      </c>
      <c r="E396" s="353" t="e">
        <f>#REF!</f>
        <v>#REF!</v>
      </c>
      <c r="F396" s="257" t="e">
        <f>IF(C396&gt;C395,"STOPP!","OK!")</f>
        <v>#REF!</v>
      </c>
      <c r="G396" s="257" t="e">
        <f t="shared" si="1497"/>
        <v>#REF!</v>
      </c>
      <c r="H396" s="257" t="e">
        <f t="shared" si="1498"/>
        <v>#REF!</v>
      </c>
      <c r="I396" s="257" t="e">
        <f t="shared" si="1499"/>
        <v>#REF!</v>
      </c>
      <c r="J396" s="257" t="e">
        <f t="shared" si="1500"/>
        <v>#REF!</v>
      </c>
      <c r="K396" s="257" t="e">
        <f t="shared" si="1501"/>
        <v>#REF!</v>
      </c>
      <c r="L396" s="257" t="e">
        <f t="shared" si="1502"/>
        <v>#REF!</v>
      </c>
      <c r="M396" s="257" t="e">
        <f t="shared" si="1503"/>
        <v>#REF!</v>
      </c>
      <c r="N396" s="257" t="e">
        <f t="shared" si="1504"/>
        <v>#REF!</v>
      </c>
      <c r="O396" s="257" t="e">
        <f t="shared" si="1505"/>
        <v>#REF!</v>
      </c>
      <c r="P396" s="257" t="e">
        <f t="shared" si="1506"/>
        <v>#REF!</v>
      </c>
      <c r="Q396" s="257" t="e">
        <f t="shared" si="1507"/>
        <v>#REF!</v>
      </c>
      <c r="R396" s="257" t="e">
        <f t="shared" si="1508"/>
        <v>#REF!</v>
      </c>
      <c r="S396" s="257" t="e">
        <f>IF(D396&gt;D395,"STOPP!","OK!")</f>
        <v>#REF!</v>
      </c>
      <c r="T396" s="257" t="e">
        <f>IF(E396&gt;E395,"STOPP!","OK!")</f>
        <v>#REF!</v>
      </c>
    </row>
    <row r="397" spans="1:20" ht="15.75" hidden="1">
      <c r="A397" s="465" t="e">
        <f>#REF!</f>
        <v>#REF!</v>
      </c>
      <c r="B397" s="583" t="e">
        <f>#REF!</f>
        <v>#REF!</v>
      </c>
      <c r="C397" s="584"/>
      <c r="D397" s="584"/>
      <c r="E397" s="585"/>
      <c r="F397" s="257"/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/>
      <c r="S397" s="257"/>
      <c r="T397" s="257"/>
    </row>
    <row r="398" spans="1:20" hidden="1">
      <c r="A398" s="190" t="e">
        <f>A$8</f>
        <v>#REF!</v>
      </c>
      <c r="B398" s="190"/>
      <c r="C398" s="191"/>
      <c r="D398" s="191"/>
      <c r="E398" s="191"/>
      <c r="F398" s="257" t="str">
        <f t="shared" ref="F398:F400" si="1509">IF(C398&lt;0,"STOPP!","OK!")</f>
        <v>OK!</v>
      </c>
      <c r="G398" s="257" t="str">
        <f t="shared" ref="G398:G402" si="1510">IF(D398&lt;0,"STOPP!","OK!")</f>
        <v>OK!</v>
      </c>
      <c r="H398" s="257" t="str">
        <f t="shared" ref="H398:H402" si="1511">IF(E398&lt;0,"STOPP!","OK!")</f>
        <v>OK!</v>
      </c>
      <c r="I398" s="257" t="str">
        <f t="shared" ref="I398:I402" si="1512">IF(F398&lt;0,"STOPP!","OK!")</f>
        <v>OK!</v>
      </c>
      <c r="J398" s="257" t="str">
        <f t="shared" ref="J398:J402" si="1513">IF(G398&lt;0,"STOPP!","OK!")</f>
        <v>OK!</v>
      </c>
      <c r="K398" s="257" t="str">
        <f t="shared" ref="K398:K402" si="1514">IF(H398&lt;0,"STOPP!","OK!")</f>
        <v>OK!</v>
      </c>
      <c r="L398" s="257" t="str">
        <f t="shared" ref="L398:L402" si="1515">IF(I398&lt;0,"STOPP!","OK!")</f>
        <v>OK!</v>
      </c>
      <c r="M398" s="257" t="str">
        <f t="shared" ref="M398:M402" si="1516">IF(J398&lt;0,"STOPP!","OK!")</f>
        <v>OK!</v>
      </c>
      <c r="N398" s="257" t="str">
        <f t="shared" ref="N398:N402" si="1517">IF(K398&lt;0,"STOPP!","OK!")</f>
        <v>OK!</v>
      </c>
      <c r="O398" s="257" t="str">
        <f t="shared" ref="O398:O402" si="1518">IF(L398&lt;0,"STOPP!","OK!")</f>
        <v>OK!</v>
      </c>
      <c r="P398" s="257" t="str">
        <f t="shared" ref="P398:P402" si="1519">IF(M398&lt;0,"STOPP!","OK!")</f>
        <v>OK!</v>
      </c>
      <c r="Q398" s="257" t="str">
        <f t="shared" ref="Q398:Q402" si="1520">IF(N398&lt;0,"STOPP!","OK!")</f>
        <v>OK!</v>
      </c>
      <c r="R398" s="257" t="str">
        <f t="shared" ref="R398:R402" si="1521">IF(O398&lt;0,"STOPP!","OK!")</f>
        <v>OK!</v>
      </c>
      <c r="S398" s="257" t="str">
        <f t="shared" ref="S398:S400" si="1522">IF(D398&lt;0,"STOPP!","OK!")</f>
        <v>OK!</v>
      </c>
      <c r="T398" s="257" t="str">
        <f t="shared" ref="T398:T400" si="1523">IF(E398&lt;0,"STOPP!","OK!")</f>
        <v>OK!</v>
      </c>
    </row>
    <row r="399" spans="1:20" hidden="1">
      <c r="A399" s="190" t="e">
        <f>A$9</f>
        <v>#REF!</v>
      </c>
      <c r="B399" s="190"/>
      <c r="C399" s="192"/>
      <c r="D399" s="192"/>
      <c r="E399" s="192"/>
      <c r="F399" s="257" t="str">
        <f t="shared" si="1509"/>
        <v>OK!</v>
      </c>
      <c r="G399" s="257" t="str">
        <f t="shared" si="1510"/>
        <v>OK!</v>
      </c>
      <c r="H399" s="257" t="str">
        <f t="shared" si="1511"/>
        <v>OK!</v>
      </c>
      <c r="I399" s="257" t="str">
        <f t="shared" si="1512"/>
        <v>OK!</v>
      </c>
      <c r="J399" s="257" t="str">
        <f t="shared" si="1513"/>
        <v>OK!</v>
      </c>
      <c r="K399" s="257" t="str">
        <f t="shared" si="1514"/>
        <v>OK!</v>
      </c>
      <c r="L399" s="257" t="str">
        <f t="shared" si="1515"/>
        <v>OK!</v>
      </c>
      <c r="M399" s="257" t="str">
        <f t="shared" si="1516"/>
        <v>OK!</v>
      </c>
      <c r="N399" s="257" t="str">
        <f t="shared" si="1517"/>
        <v>OK!</v>
      </c>
      <c r="O399" s="257" t="str">
        <f t="shared" si="1518"/>
        <v>OK!</v>
      </c>
      <c r="P399" s="257" t="str">
        <f t="shared" si="1519"/>
        <v>OK!</v>
      </c>
      <c r="Q399" s="257" t="str">
        <f t="shared" si="1520"/>
        <v>OK!</v>
      </c>
      <c r="R399" s="257" t="str">
        <f t="shared" si="1521"/>
        <v>OK!</v>
      </c>
      <c r="S399" s="257" t="str">
        <f t="shared" si="1522"/>
        <v>OK!</v>
      </c>
      <c r="T399" s="257" t="str">
        <f t="shared" si="1523"/>
        <v>OK!</v>
      </c>
    </row>
    <row r="400" spans="1:20" hidden="1">
      <c r="A400" s="357" t="e">
        <f>A$10</f>
        <v>#REF!</v>
      </c>
      <c r="B400" s="358"/>
      <c r="C400" s="355">
        <f>C401-C398-C399</f>
        <v>0</v>
      </c>
      <c r="D400" s="353">
        <f>D401-D398-D399</f>
        <v>0</v>
      </c>
      <c r="E400" s="353">
        <f>E401-E398-E399</f>
        <v>0</v>
      </c>
      <c r="F400" s="257" t="str">
        <f t="shared" si="1509"/>
        <v>OK!</v>
      </c>
      <c r="G400" s="257" t="str">
        <f t="shared" si="1510"/>
        <v>OK!</v>
      </c>
      <c r="H400" s="257" t="str">
        <f t="shared" si="1511"/>
        <v>OK!</v>
      </c>
      <c r="I400" s="257" t="str">
        <f t="shared" si="1512"/>
        <v>OK!</v>
      </c>
      <c r="J400" s="257" t="str">
        <f t="shared" si="1513"/>
        <v>OK!</v>
      </c>
      <c r="K400" s="257" t="str">
        <f t="shared" si="1514"/>
        <v>OK!</v>
      </c>
      <c r="L400" s="257" t="str">
        <f t="shared" si="1515"/>
        <v>OK!</v>
      </c>
      <c r="M400" s="257" t="str">
        <f t="shared" si="1516"/>
        <v>OK!</v>
      </c>
      <c r="N400" s="257" t="str">
        <f t="shared" si="1517"/>
        <v>OK!</v>
      </c>
      <c r="O400" s="257" t="str">
        <f t="shared" si="1518"/>
        <v>OK!</v>
      </c>
      <c r="P400" s="257" t="str">
        <f t="shared" si="1519"/>
        <v>OK!</v>
      </c>
      <c r="Q400" s="257" t="str">
        <f t="shared" si="1520"/>
        <v>OK!</v>
      </c>
      <c r="R400" s="257" t="str">
        <f t="shared" si="1521"/>
        <v>OK!</v>
      </c>
      <c r="S400" s="257" t="str">
        <f t="shared" si="1522"/>
        <v>OK!</v>
      </c>
      <c r="T400" s="257" t="str">
        <f t="shared" si="1523"/>
        <v>OK!</v>
      </c>
    </row>
    <row r="401" spans="1:20" hidden="1">
      <c r="A401" s="347" t="e">
        <f>A$11</f>
        <v>#REF!</v>
      </c>
      <c r="B401" s="348"/>
      <c r="C401" s="356"/>
      <c r="D401" s="354"/>
      <c r="E401" s="354"/>
      <c r="F401" s="257" t="str">
        <f>IF(C401&lt;0,"STOPP!","OK!")</f>
        <v>OK!</v>
      </c>
      <c r="G401" s="257" t="str">
        <f t="shared" si="1510"/>
        <v>OK!</v>
      </c>
      <c r="H401" s="257" t="str">
        <f t="shared" si="1511"/>
        <v>OK!</v>
      </c>
      <c r="I401" s="257" t="str">
        <f t="shared" si="1512"/>
        <v>OK!</v>
      </c>
      <c r="J401" s="257" t="str">
        <f t="shared" si="1513"/>
        <v>OK!</v>
      </c>
      <c r="K401" s="257" t="str">
        <f t="shared" si="1514"/>
        <v>OK!</v>
      </c>
      <c r="L401" s="257" t="str">
        <f t="shared" si="1515"/>
        <v>OK!</v>
      </c>
      <c r="M401" s="257" t="str">
        <f t="shared" si="1516"/>
        <v>OK!</v>
      </c>
      <c r="N401" s="257" t="str">
        <f t="shared" si="1517"/>
        <v>OK!</v>
      </c>
      <c r="O401" s="257" t="str">
        <f t="shared" si="1518"/>
        <v>OK!</v>
      </c>
      <c r="P401" s="257" t="str">
        <f t="shared" si="1519"/>
        <v>OK!</v>
      </c>
      <c r="Q401" s="257" t="str">
        <f t="shared" si="1520"/>
        <v>OK!</v>
      </c>
      <c r="R401" s="257" t="str">
        <f t="shared" si="1521"/>
        <v>OK!</v>
      </c>
      <c r="S401" s="257" t="str">
        <f>IF(D401&lt;0,"STOPP!","OK!")</f>
        <v>OK!</v>
      </c>
      <c r="T401" s="257" t="str">
        <f>IF(E401&lt;0,"STOPP!","OK!")</f>
        <v>OK!</v>
      </c>
    </row>
    <row r="402" spans="1:20" hidden="1">
      <c r="A402" s="359" t="e">
        <f>A$12</f>
        <v>#REF!</v>
      </c>
      <c r="B402" s="355"/>
      <c r="C402" s="355" t="e">
        <f>#REF!</f>
        <v>#REF!</v>
      </c>
      <c r="D402" s="355" t="e">
        <f>#REF!</f>
        <v>#REF!</v>
      </c>
      <c r="E402" s="355" t="e">
        <f>#REF!</f>
        <v>#REF!</v>
      </c>
      <c r="F402" s="257" t="e">
        <f>IF(C402&gt;C401,"STOPP!","OK!")</f>
        <v>#REF!</v>
      </c>
      <c r="G402" s="257" t="e">
        <f t="shared" si="1510"/>
        <v>#REF!</v>
      </c>
      <c r="H402" s="257" t="e">
        <f t="shared" si="1511"/>
        <v>#REF!</v>
      </c>
      <c r="I402" s="257" t="e">
        <f t="shared" si="1512"/>
        <v>#REF!</v>
      </c>
      <c r="J402" s="257" t="e">
        <f t="shared" si="1513"/>
        <v>#REF!</v>
      </c>
      <c r="K402" s="257" t="e">
        <f t="shared" si="1514"/>
        <v>#REF!</v>
      </c>
      <c r="L402" s="257" t="e">
        <f t="shared" si="1515"/>
        <v>#REF!</v>
      </c>
      <c r="M402" s="257" t="e">
        <f t="shared" si="1516"/>
        <v>#REF!</v>
      </c>
      <c r="N402" s="257" t="e">
        <f t="shared" si="1517"/>
        <v>#REF!</v>
      </c>
      <c r="O402" s="257" t="e">
        <f t="shared" si="1518"/>
        <v>#REF!</v>
      </c>
      <c r="P402" s="257" t="e">
        <f t="shared" si="1519"/>
        <v>#REF!</v>
      </c>
      <c r="Q402" s="257" t="e">
        <f t="shared" si="1520"/>
        <v>#REF!</v>
      </c>
      <c r="R402" s="257" t="e">
        <f t="shared" si="1521"/>
        <v>#REF!</v>
      </c>
      <c r="S402" s="257" t="e">
        <f>IF(D402&gt;D401,"STOPP!","OK!")</f>
        <v>#REF!</v>
      </c>
      <c r="T402" s="257" t="e">
        <f>IF(E402&gt;E401,"STOPP!","OK!")</f>
        <v>#REF!</v>
      </c>
    </row>
    <row r="403" spans="1:20" ht="22.5" customHeight="1">
      <c r="A403" s="454" t="e">
        <f>'(B2) Struktura Organizative'!A60</f>
        <v>#REF!</v>
      </c>
      <c r="B403" s="586" t="e">
        <f>'(B2) Struktura Organizative'!B60</f>
        <v>#REF!</v>
      </c>
      <c r="C403" s="587"/>
      <c r="D403" s="587"/>
      <c r="E403" s="588"/>
      <c r="G403" s="216">
        <f>C407</f>
        <v>0</v>
      </c>
      <c r="H403" s="216">
        <f t="shared" ref="H403" si="1524">D407</f>
        <v>0</v>
      </c>
      <c r="I403" s="216">
        <f t="shared" ref="I403" si="1525">E407</f>
        <v>0</v>
      </c>
      <c r="J403" s="216">
        <f>C404</f>
        <v>0</v>
      </c>
      <c r="K403" s="216">
        <f t="shared" ref="K403" si="1526">D404</f>
        <v>0</v>
      </c>
      <c r="L403" s="216">
        <f t="shared" ref="L403" si="1527">E404</f>
        <v>0</v>
      </c>
      <c r="M403" s="216">
        <f>C405</f>
        <v>0</v>
      </c>
      <c r="N403" s="216">
        <f t="shared" ref="N403" si="1528">D405</f>
        <v>0</v>
      </c>
      <c r="O403" s="216">
        <f t="shared" ref="O403" si="1529">E405</f>
        <v>0</v>
      </c>
      <c r="P403" s="216">
        <f>C406</f>
        <v>0</v>
      </c>
      <c r="Q403" s="216">
        <f t="shared" ref="Q403" si="1530">D406</f>
        <v>0</v>
      </c>
      <c r="R403" s="216">
        <f t="shared" ref="R403" si="1531">E406</f>
        <v>0</v>
      </c>
    </row>
    <row r="404" spans="1:20">
      <c r="A404" s="190" t="e">
        <f>A$8</f>
        <v>#REF!</v>
      </c>
      <c r="B404" s="190"/>
      <c r="C404" s="355">
        <f>C410</f>
        <v>0</v>
      </c>
      <c r="D404" s="355">
        <f t="shared" ref="D404:E404" si="1532">D410</f>
        <v>0</v>
      </c>
      <c r="E404" s="355">
        <f t="shared" si="1532"/>
        <v>0</v>
      </c>
      <c r="F404" s="257" t="str">
        <f t="shared" ref="F404:F406" si="1533">IF(C404&lt;0,"STOPP!","OK!")</f>
        <v>OK!</v>
      </c>
      <c r="G404" s="257" t="str">
        <f t="shared" ref="G404:G406" si="1534">IF(D404&lt;0,"STOPP!","OK!")</f>
        <v>OK!</v>
      </c>
      <c r="H404" s="257" t="str">
        <f t="shared" ref="H404:H406" si="1535">IF(E404&lt;0,"STOPP!","OK!")</f>
        <v>OK!</v>
      </c>
      <c r="I404" s="257" t="str">
        <f t="shared" ref="I404:I406" si="1536">IF(F404&lt;0,"STOPP!","OK!")</f>
        <v>OK!</v>
      </c>
      <c r="J404" s="257" t="str">
        <f t="shared" ref="J404:J406" si="1537">IF(G404&lt;0,"STOPP!","OK!")</f>
        <v>OK!</v>
      </c>
      <c r="K404" s="257" t="str">
        <f t="shared" ref="K404:K406" si="1538">IF(H404&lt;0,"STOPP!","OK!")</f>
        <v>OK!</v>
      </c>
      <c r="L404" s="257" t="str">
        <f t="shared" ref="L404:L406" si="1539">IF(I404&lt;0,"STOPP!","OK!")</f>
        <v>OK!</v>
      </c>
      <c r="M404" s="257" t="str">
        <f t="shared" ref="M404:M406" si="1540">IF(J404&lt;0,"STOPP!","OK!")</f>
        <v>OK!</v>
      </c>
      <c r="N404" s="257" t="str">
        <f t="shared" ref="N404:N406" si="1541">IF(K404&lt;0,"STOPP!","OK!")</f>
        <v>OK!</v>
      </c>
      <c r="O404" s="257" t="str">
        <f t="shared" ref="O404:O406" si="1542">IF(L404&lt;0,"STOPP!","OK!")</f>
        <v>OK!</v>
      </c>
      <c r="P404" s="257" t="str">
        <f t="shared" ref="P404:P406" si="1543">IF(M404&lt;0,"STOPP!","OK!")</f>
        <v>OK!</v>
      </c>
      <c r="Q404" s="257" t="str">
        <f t="shared" ref="Q404:Q406" si="1544">IF(N404&lt;0,"STOPP!","OK!")</f>
        <v>OK!</v>
      </c>
      <c r="R404" s="257" t="str">
        <f t="shared" ref="R404:R406" si="1545">IF(O404&lt;0,"STOPP!","OK!")</f>
        <v>OK!</v>
      </c>
      <c r="S404" s="257" t="str">
        <f t="shared" ref="S404:S406" si="1546">IF(D404&lt;0,"STOPP!","OK!")</f>
        <v>OK!</v>
      </c>
      <c r="T404" s="257" t="str">
        <f t="shared" ref="T404:T406" si="1547">IF(E404&lt;0,"STOPP!","OK!")</f>
        <v>OK!</v>
      </c>
    </row>
    <row r="405" spans="1:20">
      <c r="A405" s="190" t="e">
        <f>A$9</f>
        <v>#REF!</v>
      </c>
      <c r="B405" s="190"/>
      <c r="C405" s="355">
        <f>C411</f>
        <v>0</v>
      </c>
      <c r="D405" s="355">
        <f t="shared" ref="D405:E405" si="1548">D411</f>
        <v>0</v>
      </c>
      <c r="E405" s="355">
        <f t="shared" si="1548"/>
        <v>0</v>
      </c>
      <c r="F405" s="257" t="str">
        <f t="shared" si="1533"/>
        <v>OK!</v>
      </c>
      <c r="G405" s="257" t="str">
        <f t="shared" si="1534"/>
        <v>OK!</v>
      </c>
      <c r="H405" s="257" t="str">
        <f t="shared" si="1535"/>
        <v>OK!</v>
      </c>
      <c r="I405" s="257" t="str">
        <f t="shared" si="1536"/>
        <v>OK!</v>
      </c>
      <c r="J405" s="257" t="str">
        <f t="shared" si="1537"/>
        <v>OK!</v>
      </c>
      <c r="K405" s="257" t="str">
        <f t="shared" si="1538"/>
        <v>OK!</v>
      </c>
      <c r="L405" s="257" t="str">
        <f t="shared" si="1539"/>
        <v>OK!</v>
      </c>
      <c r="M405" s="257" t="str">
        <f t="shared" si="1540"/>
        <v>OK!</v>
      </c>
      <c r="N405" s="257" t="str">
        <f t="shared" si="1541"/>
        <v>OK!</v>
      </c>
      <c r="O405" s="257" t="str">
        <f t="shared" si="1542"/>
        <v>OK!</v>
      </c>
      <c r="P405" s="257" t="str">
        <f t="shared" si="1543"/>
        <v>OK!</v>
      </c>
      <c r="Q405" s="257" t="str">
        <f t="shared" si="1544"/>
        <v>OK!</v>
      </c>
      <c r="R405" s="257" t="str">
        <f t="shared" si="1545"/>
        <v>OK!</v>
      </c>
      <c r="S405" s="257" t="str">
        <f t="shared" si="1546"/>
        <v>OK!</v>
      </c>
      <c r="T405" s="257" t="str">
        <f t="shared" si="1547"/>
        <v>OK!</v>
      </c>
    </row>
    <row r="406" spans="1:20">
      <c r="A406" s="357" t="e">
        <f>A$10</f>
        <v>#REF!</v>
      </c>
      <c r="B406" s="358"/>
      <c r="C406" s="355">
        <f>C407-C404-C405</f>
        <v>0</v>
      </c>
      <c r="D406" s="353">
        <f>D407-D404-D405</f>
        <v>0</v>
      </c>
      <c r="E406" s="353">
        <f>E407-E404-E405</f>
        <v>0</v>
      </c>
      <c r="F406" s="257" t="str">
        <f t="shared" si="1533"/>
        <v>OK!</v>
      </c>
      <c r="G406" s="257" t="str">
        <f t="shared" si="1534"/>
        <v>OK!</v>
      </c>
      <c r="H406" s="257" t="str">
        <f t="shared" si="1535"/>
        <v>OK!</v>
      </c>
      <c r="I406" s="257" t="str">
        <f t="shared" si="1536"/>
        <v>OK!</v>
      </c>
      <c r="J406" s="257" t="str">
        <f t="shared" si="1537"/>
        <v>OK!</v>
      </c>
      <c r="K406" s="257" t="str">
        <f t="shared" si="1538"/>
        <v>OK!</v>
      </c>
      <c r="L406" s="257" t="str">
        <f t="shared" si="1539"/>
        <v>OK!</v>
      </c>
      <c r="M406" s="257" t="str">
        <f t="shared" si="1540"/>
        <v>OK!</v>
      </c>
      <c r="N406" s="257" t="str">
        <f t="shared" si="1541"/>
        <v>OK!</v>
      </c>
      <c r="O406" s="257" t="str">
        <f t="shared" si="1542"/>
        <v>OK!</v>
      </c>
      <c r="P406" s="257" t="str">
        <f t="shared" si="1543"/>
        <v>OK!</v>
      </c>
      <c r="Q406" s="257" t="str">
        <f t="shared" si="1544"/>
        <v>OK!</v>
      </c>
      <c r="R406" s="257" t="str">
        <f t="shared" si="1545"/>
        <v>OK!</v>
      </c>
      <c r="S406" s="257" t="str">
        <f t="shared" si="1546"/>
        <v>OK!</v>
      </c>
      <c r="T406" s="257" t="str">
        <f t="shared" si="1547"/>
        <v>OK!</v>
      </c>
    </row>
    <row r="407" spans="1:20">
      <c r="A407" s="347" t="e">
        <f>A$11</f>
        <v>#REF!</v>
      </c>
      <c r="B407" s="348"/>
      <c r="C407" s="355">
        <f>C413</f>
        <v>0</v>
      </c>
      <c r="D407" s="355">
        <f t="shared" ref="D407:E407" si="1549">D413</f>
        <v>0</v>
      </c>
      <c r="E407" s="355">
        <f t="shared" si="1549"/>
        <v>0</v>
      </c>
      <c r="F407" s="257" t="str">
        <f>IF(C407&lt;0,"STOPP!","OK!")</f>
        <v>OK!</v>
      </c>
      <c r="G407" s="257" t="str">
        <f t="shared" ref="G407:G408" si="1550">IF(D407&lt;0,"STOPP!","OK!")</f>
        <v>OK!</v>
      </c>
      <c r="H407" s="257" t="str">
        <f t="shared" ref="H407:H408" si="1551">IF(E407&lt;0,"STOPP!","OK!")</f>
        <v>OK!</v>
      </c>
      <c r="I407" s="257" t="str">
        <f t="shared" ref="I407:I408" si="1552">IF(F407&lt;0,"STOPP!","OK!")</f>
        <v>OK!</v>
      </c>
      <c r="J407" s="257" t="str">
        <f t="shared" ref="J407:J408" si="1553">IF(G407&lt;0,"STOPP!","OK!")</f>
        <v>OK!</v>
      </c>
      <c r="K407" s="257" t="str">
        <f t="shared" ref="K407:K408" si="1554">IF(H407&lt;0,"STOPP!","OK!")</f>
        <v>OK!</v>
      </c>
      <c r="L407" s="257" t="str">
        <f t="shared" ref="L407:L408" si="1555">IF(I407&lt;0,"STOPP!","OK!")</f>
        <v>OK!</v>
      </c>
      <c r="M407" s="257" t="str">
        <f t="shared" ref="M407:M408" si="1556">IF(J407&lt;0,"STOPP!","OK!")</f>
        <v>OK!</v>
      </c>
      <c r="N407" s="257" t="str">
        <f t="shared" ref="N407:N408" si="1557">IF(K407&lt;0,"STOPP!","OK!")</f>
        <v>OK!</v>
      </c>
      <c r="O407" s="257" t="str">
        <f t="shared" ref="O407:O408" si="1558">IF(L407&lt;0,"STOPP!","OK!")</f>
        <v>OK!</v>
      </c>
      <c r="P407" s="257" t="str">
        <f t="shared" ref="P407:P408" si="1559">IF(M407&lt;0,"STOPP!","OK!")</f>
        <v>OK!</v>
      </c>
      <c r="Q407" s="257" t="str">
        <f t="shared" ref="Q407:Q408" si="1560">IF(N407&lt;0,"STOPP!","OK!")</f>
        <v>OK!</v>
      </c>
      <c r="R407" s="257" t="str">
        <f t="shared" ref="R407:R408" si="1561">IF(O407&lt;0,"STOPP!","OK!")</f>
        <v>OK!</v>
      </c>
      <c r="S407" s="257" t="str">
        <f>IF(D407&lt;0,"STOPP!","OK!")</f>
        <v>OK!</v>
      </c>
      <c r="T407" s="257" t="str">
        <f>IF(E407&lt;0,"STOPP!","OK!")</f>
        <v>OK!</v>
      </c>
    </row>
    <row r="408" spans="1:20">
      <c r="A408" s="359" t="e">
        <f>A$12</f>
        <v>#REF!</v>
      </c>
      <c r="B408" s="355"/>
      <c r="C408" s="355" t="e">
        <f>#REF!</f>
        <v>#REF!</v>
      </c>
      <c r="D408" s="353" t="e">
        <f>#REF!</f>
        <v>#REF!</v>
      </c>
      <c r="E408" s="353" t="e">
        <f>#REF!</f>
        <v>#REF!</v>
      </c>
      <c r="F408" s="257" t="e">
        <f>IF(C408&gt;C407,"STOPP!","OK!")</f>
        <v>#REF!</v>
      </c>
      <c r="G408" s="257" t="e">
        <f t="shared" si="1550"/>
        <v>#REF!</v>
      </c>
      <c r="H408" s="257" t="e">
        <f t="shared" si="1551"/>
        <v>#REF!</v>
      </c>
      <c r="I408" s="257" t="e">
        <f t="shared" si="1552"/>
        <v>#REF!</v>
      </c>
      <c r="J408" s="257" t="e">
        <f t="shared" si="1553"/>
        <v>#REF!</v>
      </c>
      <c r="K408" s="257" t="e">
        <f t="shared" si="1554"/>
        <v>#REF!</v>
      </c>
      <c r="L408" s="257" t="e">
        <f t="shared" si="1555"/>
        <v>#REF!</v>
      </c>
      <c r="M408" s="257" t="e">
        <f t="shared" si="1556"/>
        <v>#REF!</v>
      </c>
      <c r="N408" s="257" t="e">
        <f t="shared" si="1557"/>
        <v>#REF!</v>
      </c>
      <c r="O408" s="257" t="e">
        <f t="shared" si="1558"/>
        <v>#REF!</v>
      </c>
      <c r="P408" s="257" t="e">
        <f t="shared" si="1559"/>
        <v>#REF!</v>
      </c>
      <c r="Q408" s="257" t="e">
        <f t="shared" si="1560"/>
        <v>#REF!</v>
      </c>
      <c r="R408" s="257" t="e">
        <f t="shared" si="1561"/>
        <v>#REF!</v>
      </c>
      <c r="S408" s="257" t="e">
        <f>IF(D408&gt;D407,"STOPP!","OK!")</f>
        <v>#REF!</v>
      </c>
      <c r="T408" s="257" t="e">
        <f>IF(E408&gt;E407,"STOPP!","OK!")</f>
        <v>#REF!</v>
      </c>
    </row>
    <row r="409" spans="1:20" ht="15.75">
      <c r="A409" s="465" t="e">
        <f>#REF!</f>
        <v>#REF!</v>
      </c>
      <c r="B409" s="583" t="e">
        <f>#REF!</f>
        <v>#REF!</v>
      </c>
      <c r="C409" s="584"/>
      <c r="D409" s="584"/>
      <c r="E409" s="585"/>
      <c r="F409" s="257"/>
      <c r="G409" s="257"/>
      <c r="H409" s="257"/>
      <c r="I409" s="257"/>
      <c r="J409" s="257"/>
      <c r="K409" s="257"/>
      <c r="L409" s="257"/>
      <c r="M409" s="257"/>
      <c r="N409" s="257"/>
      <c r="O409" s="257"/>
      <c r="P409" s="257"/>
      <c r="Q409" s="257"/>
      <c r="R409" s="257"/>
      <c r="S409" s="257"/>
      <c r="T409" s="257"/>
    </row>
    <row r="410" spans="1:20">
      <c r="A410" s="190" t="e">
        <f>A$8</f>
        <v>#REF!</v>
      </c>
      <c r="B410" s="190"/>
      <c r="C410" s="191"/>
      <c r="D410" s="191"/>
      <c r="E410" s="191"/>
      <c r="F410" s="257" t="str">
        <f t="shared" ref="F410:F412" si="1562">IF(C410&lt;0,"STOPP!","OK!")</f>
        <v>OK!</v>
      </c>
      <c r="G410" s="257" t="str">
        <f t="shared" ref="G410:G414" si="1563">IF(D410&lt;0,"STOPP!","OK!")</f>
        <v>OK!</v>
      </c>
      <c r="H410" s="257" t="str">
        <f t="shared" ref="H410:H414" si="1564">IF(E410&lt;0,"STOPP!","OK!")</f>
        <v>OK!</v>
      </c>
      <c r="I410" s="257" t="str">
        <f t="shared" ref="I410:I414" si="1565">IF(F410&lt;0,"STOPP!","OK!")</f>
        <v>OK!</v>
      </c>
      <c r="J410" s="257" t="str">
        <f t="shared" ref="J410:J414" si="1566">IF(G410&lt;0,"STOPP!","OK!")</f>
        <v>OK!</v>
      </c>
      <c r="K410" s="257" t="str">
        <f t="shared" ref="K410:K414" si="1567">IF(H410&lt;0,"STOPP!","OK!")</f>
        <v>OK!</v>
      </c>
      <c r="L410" s="257" t="str">
        <f t="shared" ref="L410:L414" si="1568">IF(I410&lt;0,"STOPP!","OK!")</f>
        <v>OK!</v>
      </c>
      <c r="M410" s="257" t="str">
        <f t="shared" ref="M410:M414" si="1569">IF(J410&lt;0,"STOPP!","OK!")</f>
        <v>OK!</v>
      </c>
      <c r="N410" s="257" t="str">
        <f t="shared" ref="N410:N414" si="1570">IF(K410&lt;0,"STOPP!","OK!")</f>
        <v>OK!</v>
      </c>
      <c r="O410" s="257" t="str">
        <f t="shared" ref="O410:O414" si="1571">IF(L410&lt;0,"STOPP!","OK!")</f>
        <v>OK!</v>
      </c>
      <c r="P410" s="257" t="str">
        <f t="shared" ref="P410:P414" si="1572">IF(M410&lt;0,"STOPP!","OK!")</f>
        <v>OK!</v>
      </c>
      <c r="Q410" s="257" t="str">
        <f t="shared" ref="Q410:Q414" si="1573">IF(N410&lt;0,"STOPP!","OK!")</f>
        <v>OK!</v>
      </c>
      <c r="R410" s="257" t="str">
        <f t="shared" ref="R410:R414" si="1574">IF(O410&lt;0,"STOPP!","OK!")</f>
        <v>OK!</v>
      </c>
      <c r="S410" s="257" t="str">
        <f t="shared" ref="S410:S412" si="1575">IF(D410&lt;0,"STOPP!","OK!")</f>
        <v>OK!</v>
      </c>
      <c r="T410" s="257" t="str">
        <f t="shared" ref="T410:T412" si="1576">IF(E410&lt;0,"STOPP!","OK!")</f>
        <v>OK!</v>
      </c>
    </row>
    <row r="411" spans="1:20">
      <c r="A411" s="190" t="e">
        <f>A$9</f>
        <v>#REF!</v>
      </c>
      <c r="B411" s="190"/>
      <c r="C411" s="192"/>
      <c r="D411" s="192"/>
      <c r="E411" s="192"/>
      <c r="F411" s="257" t="str">
        <f t="shared" si="1562"/>
        <v>OK!</v>
      </c>
      <c r="G411" s="257" t="str">
        <f t="shared" si="1563"/>
        <v>OK!</v>
      </c>
      <c r="H411" s="257" t="str">
        <f t="shared" si="1564"/>
        <v>OK!</v>
      </c>
      <c r="I411" s="257" t="str">
        <f t="shared" si="1565"/>
        <v>OK!</v>
      </c>
      <c r="J411" s="257" t="str">
        <f t="shared" si="1566"/>
        <v>OK!</v>
      </c>
      <c r="K411" s="257" t="str">
        <f t="shared" si="1567"/>
        <v>OK!</v>
      </c>
      <c r="L411" s="257" t="str">
        <f t="shared" si="1568"/>
        <v>OK!</v>
      </c>
      <c r="M411" s="257" t="str">
        <f t="shared" si="1569"/>
        <v>OK!</v>
      </c>
      <c r="N411" s="257" t="str">
        <f t="shared" si="1570"/>
        <v>OK!</v>
      </c>
      <c r="O411" s="257" t="str">
        <f t="shared" si="1571"/>
        <v>OK!</v>
      </c>
      <c r="P411" s="257" t="str">
        <f t="shared" si="1572"/>
        <v>OK!</v>
      </c>
      <c r="Q411" s="257" t="str">
        <f t="shared" si="1573"/>
        <v>OK!</v>
      </c>
      <c r="R411" s="257" t="str">
        <f t="shared" si="1574"/>
        <v>OK!</v>
      </c>
      <c r="S411" s="257" t="str">
        <f t="shared" si="1575"/>
        <v>OK!</v>
      </c>
      <c r="T411" s="257" t="str">
        <f t="shared" si="1576"/>
        <v>OK!</v>
      </c>
    </row>
    <row r="412" spans="1:20">
      <c r="A412" s="357" t="e">
        <f>A$10</f>
        <v>#REF!</v>
      </c>
      <c r="B412" s="358"/>
      <c r="C412" s="355">
        <f>C413-C410-C411</f>
        <v>0</v>
      </c>
      <c r="D412" s="353">
        <f>D413-D410-D411</f>
        <v>0</v>
      </c>
      <c r="E412" s="353">
        <f>E413-E410-E411</f>
        <v>0</v>
      </c>
      <c r="F412" s="257" t="str">
        <f t="shared" si="1562"/>
        <v>OK!</v>
      </c>
      <c r="G412" s="257" t="str">
        <f t="shared" si="1563"/>
        <v>OK!</v>
      </c>
      <c r="H412" s="257" t="str">
        <f t="shared" si="1564"/>
        <v>OK!</v>
      </c>
      <c r="I412" s="257" t="str">
        <f t="shared" si="1565"/>
        <v>OK!</v>
      </c>
      <c r="J412" s="257" t="str">
        <f t="shared" si="1566"/>
        <v>OK!</v>
      </c>
      <c r="K412" s="257" t="str">
        <f t="shared" si="1567"/>
        <v>OK!</v>
      </c>
      <c r="L412" s="257" t="str">
        <f t="shared" si="1568"/>
        <v>OK!</v>
      </c>
      <c r="M412" s="257" t="str">
        <f t="shared" si="1569"/>
        <v>OK!</v>
      </c>
      <c r="N412" s="257" t="str">
        <f t="shared" si="1570"/>
        <v>OK!</v>
      </c>
      <c r="O412" s="257" t="str">
        <f t="shared" si="1571"/>
        <v>OK!</v>
      </c>
      <c r="P412" s="257" t="str">
        <f t="shared" si="1572"/>
        <v>OK!</v>
      </c>
      <c r="Q412" s="257" t="str">
        <f t="shared" si="1573"/>
        <v>OK!</v>
      </c>
      <c r="R412" s="257" t="str">
        <f t="shared" si="1574"/>
        <v>OK!</v>
      </c>
      <c r="S412" s="257" t="str">
        <f t="shared" si="1575"/>
        <v>OK!</v>
      </c>
      <c r="T412" s="257" t="str">
        <f t="shared" si="1576"/>
        <v>OK!</v>
      </c>
    </row>
    <row r="413" spans="1:20">
      <c r="A413" s="347" t="e">
        <f>A$11</f>
        <v>#REF!</v>
      </c>
      <c r="B413" s="348"/>
      <c r="C413" s="356"/>
      <c r="D413" s="356"/>
      <c r="E413" s="356"/>
      <c r="F413" s="257" t="str">
        <f>IF(C413&lt;0,"STOPP!","OK!")</f>
        <v>OK!</v>
      </c>
      <c r="G413" s="257" t="str">
        <f t="shared" si="1563"/>
        <v>OK!</v>
      </c>
      <c r="H413" s="257" t="str">
        <f t="shared" si="1564"/>
        <v>OK!</v>
      </c>
      <c r="I413" s="257" t="str">
        <f t="shared" si="1565"/>
        <v>OK!</v>
      </c>
      <c r="J413" s="257" t="str">
        <f t="shared" si="1566"/>
        <v>OK!</v>
      </c>
      <c r="K413" s="257" t="str">
        <f t="shared" si="1567"/>
        <v>OK!</v>
      </c>
      <c r="L413" s="257" t="str">
        <f t="shared" si="1568"/>
        <v>OK!</v>
      </c>
      <c r="M413" s="257" t="str">
        <f t="shared" si="1569"/>
        <v>OK!</v>
      </c>
      <c r="N413" s="257" t="str">
        <f t="shared" si="1570"/>
        <v>OK!</v>
      </c>
      <c r="O413" s="257" t="str">
        <f t="shared" si="1571"/>
        <v>OK!</v>
      </c>
      <c r="P413" s="257" t="str">
        <f t="shared" si="1572"/>
        <v>OK!</v>
      </c>
      <c r="Q413" s="257" t="str">
        <f t="shared" si="1573"/>
        <v>OK!</v>
      </c>
      <c r="R413" s="257" t="str">
        <f t="shared" si="1574"/>
        <v>OK!</v>
      </c>
      <c r="S413" s="257" t="str">
        <f>IF(D413&lt;0,"STOPP!","OK!")</f>
        <v>OK!</v>
      </c>
      <c r="T413" s="257" t="str">
        <f>IF(E413&lt;0,"STOPP!","OK!")</f>
        <v>OK!</v>
      </c>
    </row>
    <row r="414" spans="1:20">
      <c r="A414" s="359" t="e">
        <f>A$12</f>
        <v>#REF!</v>
      </c>
      <c r="B414" s="355"/>
      <c r="C414" s="355" t="e">
        <f>#REF!</f>
        <v>#REF!</v>
      </c>
      <c r="D414" s="355" t="e">
        <f>#REF!</f>
        <v>#REF!</v>
      </c>
      <c r="E414" s="355" t="e">
        <f>#REF!</f>
        <v>#REF!</v>
      </c>
      <c r="F414" s="257" t="e">
        <f>IF(C414&gt;C413,"STOPP!","OK!")</f>
        <v>#REF!</v>
      </c>
      <c r="G414" s="257" t="e">
        <f t="shared" si="1563"/>
        <v>#REF!</v>
      </c>
      <c r="H414" s="257" t="e">
        <f t="shared" si="1564"/>
        <v>#REF!</v>
      </c>
      <c r="I414" s="257" t="e">
        <f t="shared" si="1565"/>
        <v>#REF!</v>
      </c>
      <c r="J414" s="257" t="e">
        <f t="shared" si="1566"/>
        <v>#REF!</v>
      </c>
      <c r="K414" s="257" t="e">
        <f t="shared" si="1567"/>
        <v>#REF!</v>
      </c>
      <c r="L414" s="257" t="e">
        <f t="shared" si="1568"/>
        <v>#REF!</v>
      </c>
      <c r="M414" s="257" t="e">
        <f t="shared" si="1569"/>
        <v>#REF!</v>
      </c>
      <c r="N414" s="257" t="e">
        <f t="shared" si="1570"/>
        <v>#REF!</v>
      </c>
      <c r="O414" s="257" t="e">
        <f t="shared" si="1571"/>
        <v>#REF!</v>
      </c>
      <c r="P414" s="257" t="e">
        <f t="shared" si="1572"/>
        <v>#REF!</v>
      </c>
      <c r="Q414" s="257" t="e">
        <f t="shared" si="1573"/>
        <v>#REF!</v>
      </c>
      <c r="R414" s="257" t="e">
        <f t="shared" si="1574"/>
        <v>#REF!</v>
      </c>
      <c r="S414" s="257" t="e">
        <f>IF(D414&gt;D413,"STOPP!","OK!")</f>
        <v>#REF!</v>
      </c>
      <c r="T414" s="257" t="e">
        <f>IF(E414&gt;E413,"STOPP!","OK!")</f>
        <v>#REF!</v>
      </c>
    </row>
    <row r="415" spans="1:20" ht="24" customHeight="1">
      <c r="A415" s="454" t="e">
        <f>'(B2) Struktura Organizative'!A62</f>
        <v>#REF!</v>
      </c>
      <c r="B415" s="586" t="e">
        <f>'(B2) Struktura Organizative'!B62</f>
        <v>#REF!</v>
      </c>
      <c r="C415" s="587"/>
      <c r="D415" s="587"/>
      <c r="E415" s="588"/>
      <c r="G415" s="216">
        <f>C419</f>
        <v>0</v>
      </c>
      <c r="H415" s="216">
        <f t="shared" ref="H415" si="1577">D419</f>
        <v>0</v>
      </c>
      <c r="I415" s="216">
        <f t="shared" ref="I415" si="1578">E419</f>
        <v>0</v>
      </c>
      <c r="J415" s="216">
        <f>C416</f>
        <v>0</v>
      </c>
      <c r="K415" s="216">
        <f t="shared" ref="K415" si="1579">D416</f>
        <v>0</v>
      </c>
      <c r="L415" s="216">
        <f t="shared" ref="L415" si="1580">E416</f>
        <v>0</v>
      </c>
      <c r="M415" s="216">
        <f>C417</f>
        <v>0</v>
      </c>
      <c r="N415" s="216">
        <f t="shared" ref="N415" si="1581">D417</f>
        <v>0</v>
      </c>
      <c r="O415" s="216">
        <f t="shared" ref="O415" si="1582">E417</f>
        <v>0</v>
      </c>
      <c r="P415" s="216">
        <f>C418</f>
        <v>0</v>
      </c>
      <c r="Q415" s="216">
        <f t="shared" ref="Q415" si="1583">D418</f>
        <v>0</v>
      </c>
      <c r="R415" s="216">
        <f t="shared" ref="R415" si="1584">E418</f>
        <v>0</v>
      </c>
    </row>
    <row r="416" spans="1:20">
      <c r="A416" s="190" t="e">
        <f>A$8</f>
        <v>#REF!</v>
      </c>
      <c r="B416" s="190"/>
      <c r="C416" s="355">
        <f>C422</f>
        <v>0</v>
      </c>
      <c r="D416" s="355">
        <f t="shared" ref="D416:E416" si="1585">D422</f>
        <v>0</v>
      </c>
      <c r="E416" s="355">
        <f t="shared" si="1585"/>
        <v>0</v>
      </c>
      <c r="F416" s="257" t="str">
        <f t="shared" ref="F416:F418" si="1586">IF(C416&lt;0,"STOPP!","OK!")</f>
        <v>OK!</v>
      </c>
      <c r="G416" s="257" t="str">
        <f t="shared" ref="G416:G418" si="1587">IF(D416&lt;0,"STOPP!","OK!")</f>
        <v>OK!</v>
      </c>
      <c r="H416" s="257" t="str">
        <f t="shared" ref="H416:H418" si="1588">IF(E416&lt;0,"STOPP!","OK!")</f>
        <v>OK!</v>
      </c>
      <c r="I416" s="257" t="str">
        <f t="shared" ref="I416:I418" si="1589">IF(F416&lt;0,"STOPP!","OK!")</f>
        <v>OK!</v>
      </c>
      <c r="J416" s="257" t="str">
        <f t="shared" ref="J416:J418" si="1590">IF(G416&lt;0,"STOPP!","OK!")</f>
        <v>OK!</v>
      </c>
      <c r="K416" s="257" t="str">
        <f t="shared" ref="K416:K418" si="1591">IF(H416&lt;0,"STOPP!","OK!")</f>
        <v>OK!</v>
      </c>
      <c r="L416" s="257" t="str">
        <f t="shared" ref="L416:L418" si="1592">IF(I416&lt;0,"STOPP!","OK!")</f>
        <v>OK!</v>
      </c>
      <c r="M416" s="257" t="str">
        <f t="shared" ref="M416:M418" si="1593">IF(J416&lt;0,"STOPP!","OK!")</f>
        <v>OK!</v>
      </c>
      <c r="N416" s="257" t="str">
        <f t="shared" ref="N416:N418" si="1594">IF(K416&lt;0,"STOPP!","OK!")</f>
        <v>OK!</v>
      </c>
      <c r="O416" s="257" t="str">
        <f t="shared" ref="O416:O418" si="1595">IF(L416&lt;0,"STOPP!","OK!")</f>
        <v>OK!</v>
      </c>
      <c r="P416" s="257" t="str">
        <f t="shared" ref="P416:P418" si="1596">IF(M416&lt;0,"STOPP!","OK!")</f>
        <v>OK!</v>
      </c>
      <c r="Q416" s="257" t="str">
        <f t="shared" ref="Q416:Q418" si="1597">IF(N416&lt;0,"STOPP!","OK!")</f>
        <v>OK!</v>
      </c>
      <c r="R416" s="257" t="str">
        <f t="shared" ref="R416:R418" si="1598">IF(O416&lt;0,"STOPP!","OK!")</f>
        <v>OK!</v>
      </c>
      <c r="S416" s="257" t="str">
        <f t="shared" ref="S416:S418" si="1599">IF(D416&lt;0,"STOPP!","OK!")</f>
        <v>OK!</v>
      </c>
      <c r="T416" s="257" t="str">
        <f t="shared" ref="T416:T418" si="1600">IF(E416&lt;0,"STOPP!","OK!")</f>
        <v>OK!</v>
      </c>
    </row>
    <row r="417" spans="1:20">
      <c r="A417" s="190" t="e">
        <f>A$9</f>
        <v>#REF!</v>
      </c>
      <c r="B417" s="190"/>
      <c r="C417" s="355">
        <f>C423</f>
        <v>0</v>
      </c>
      <c r="D417" s="355">
        <f t="shared" ref="D417:E417" si="1601">D423</f>
        <v>0</v>
      </c>
      <c r="E417" s="355">
        <f t="shared" si="1601"/>
        <v>0</v>
      </c>
      <c r="F417" s="257" t="str">
        <f t="shared" si="1586"/>
        <v>OK!</v>
      </c>
      <c r="G417" s="257" t="str">
        <f t="shared" si="1587"/>
        <v>OK!</v>
      </c>
      <c r="H417" s="257" t="str">
        <f t="shared" si="1588"/>
        <v>OK!</v>
      </c>
      <c r="I417" s="257" t="str">
        <f t="shared" si="1589"/>
        <v>OK!</v>
      </c>
      <c r="J417" s="257" t="str">
        <f t="shared" si="1590"/>
        <v>OK!</v>
      </c>
      <c r="K417" s="257" t="str">
        <f t="shared" si="1591"/>
        <v>OK!</v>
      </c>
      <c r="L417" s="257" t="str">
        <f t="shared" si="1592"/>
        <v>OK!</v>
      </c>
      <c r="M417" s="257" t="str">
        <f t="shared" si="1593"/>
        <v>OK!</v>
      </c>
      <c r="N417" s="257" t="str">
        <f t="shared" si="1594"/>
        <v>OK!</v>
      </c>
      <c r="O417" s="257" t="str">
        <f t="shared" si="1595"/>
        <v>OK!</v>
      </c>
      <c r="P417" s="257" t="str">
        <f t="shared" si="1596"/>
        <v>OK!</v>
      </c>
      <c r="Q417" s="257" t="str">
        <f t="shared" si="1597"/>
        <v>OK!</v>
      </c>
      <c r="R417" s="257" t="str">
        <f t="shared" si="1598"/>
        <v>OK!</v>
      </c>
      <c r="S417" s="257" t="str">
        <f t="shared" si="1599"/>
        <v>OK!</v>
      </c>
      <c r="T417" s="257" t="str">
        <f t="shared" si="1600"/>
        <v>OK!</v>
      </c>
    </row>
    <row r="418" spans="1:20">
      <c r="A418" s="357" t="e">
        <f>A$10</f>
        <v>#REF!</v>
      </c>
      <c r="B418" s="358"/>
      <c r="C418" s="355">
        <f>C419-C416-C417</f>
        <v>0</v>
      </c>
      <c r="D418" s="353">
        <f>D419-D416-D417</f>
        <v>0</v>
      </c>
      <c r="E418" s="353">
        <f>E419-E416-E417</f>
        <v>0</v>
      </c>
      <c r="F418" s="257" t="str">
        <f t="shared" si="1586"/>
        <v>OK!</v>
      </c>
      <c r="G418" s="257" t="str">
        <f t="shared" si="1587"/>
        <v>OK!</v>
      </c>
      <c r="H418" s="257" t="str">
        <f t="shared" si="1588"/>
        <v>OK!</v>
      </c>
      <c r="I418" s="257" t="str">
        <f t="shared" si="1589"/>
        <v>OK!</v>
      </c>
      <c r="J418" s="257" t="str">
        <f t="shared" si="1590"/>
        <v>OK!</v>
      </c>
      <c r="K418" s="257" t="str">
        <f t="shared" si="1591"/>
        <v>OK!</v>
      </c>
      <c r="L418" s="257" t="str">
        <f t="shared" si="1592"/>
        <v>OK!</v>
      </c>
      <c r="M418" s="257" t="str">
        <f t="shared" si="1593"/>
        <v>OK!</v>
      </c>
      <c r="N418" s="257" t="str">
        <f t="shared" si="1594"/>
        <v>OK!</v>
      </c>
      <c r="O418" s="257" t="str">
        <f t="shared" si="1595"/>
        <v>OK!</v>
      </c>
      <c r="P418" s="257" t="str">
        <f t="shared" si="1596"/>
        <v>OK!</v>
      </c>
      <c r="Q418" s="257" t="str">
        <f t="shared" si="1597"/>
        <v>OK!</v>
      </c>
      <c r="R418" s="257" t="str">
        <f t="shared" si="1598"/>
        <v>OK!</v>
      </c>
      <c r="S418" s="257" t="str">
        <f t="shared" si="1599"/>
        <v>OK!</v>
      </c>
      <c r="T418" s="257" t="str">
        <f t="shared" si="1600"/>
        <v>OK!</v>
      </c>
    </row>
    <row r="419" spans="1:20">
      <c r="A419" s="347" t="e">
        <f>A$11</f>
        <v>#REF!</v>
      </c>
      <c r="B419" s="348"/>
      <c r="C419" s="355">
        <f>C425</f>
        <v>0</v>
      </c>
      <c r="D419" s="355">
        <f t="shared" ref="D419:E419" si="1602">D425</f>
        <v>0</v>
      </c>
      <c r="E419" s="355">
        <f t="shared" si="1602"/>
        <v>0</v>
      </c>
      <c r="F419" s="257" t="str">
        <f>IF(C419&lt;0,"STOPP!","OK!")</f>
        <v>OK!</v>
      </c>
      <c r="G419" s="257" t="str">
        <f t="shared" ref="G419:G420" si="1603">IF(D419&lt;0,"STOPP!","OK!")</f>
        <v>OK!</v>
      </c>
      <c r="H419" s="257" t="str">
        <f t="shared" ref="H419:H420" si="1604">IF(E419&lt;0,"STOPP!","OK!")</f>
        <v>OK!</v>
      </c>
      <c r="I419" s="257" t="str">
        <f t="shared" ref="I419:I420" si="1605">IF(F419&lt;0,"STOPP!","OK!")</f>
        <v>OK!</v>
      </c>
      <c r="J419" s="257" t="str">
        <f t="shared" ref="J419:J420" si="1606">IF(G419&lt;0,"STOPP!","OK!")</f>
        <v>OK!</v>
      </c>
      <c r="K419" s="257" t="str">
        <f t="shared" ref="K419:K420" si="1607">IF(H419&lt;0,"STOPP!","OK!")</f>
        <v>OK!</v>
      </c>
      <c r="L419" s="257" t="str">
        <f t="shared" ref="L419:L420" si="1608">IF(I419&lt;0,"STOPP!","OK!")</f>
        <v>OK!</v>
      </c>
      <c r="M419" s="257" t="str">
        <f t="shared" ref="M419:M420" si="1609">IF(J419&lt;0,"STOPP!","OK!")</f>
        <v>OK!</v>
      </c>
      <c r="N419" s="257" t="str">
        <f t="shared" ref="N419:N420" si="1610">IF(K419&lt;0,"STOPP!","OK!")</f>
        <v>OK!</v>
      </c>
      <c r="O419" s="257" t="str">
        <f t="shared" ref="O419:O420" si="1611">IF(L419&lt;0,"STOPP!","OK!")</f>
        <v>OK!</v>
      </c>
      <c r="P419" s="257" t="str">
        <f t="shared" ref="P419:P420" si="1612">IF(M419&lt;0,"STOPP!","OK!")</f>
        <v>OK!</v>
      </c>
      <c r="Q419" s="257" t="str">
        <f t="shared" ref="Q419:Q420" si="1613">IF(N419&lt;0,"STOPP!","OK!")</f>
        <v>OK!</v>
      </c>
      <c r="R419" s="257" t="str">
        <f t="shared" ref="R419:R420" si="1614">IF(O419&lt;0,"STOPP!","OK!")</f>
        <v>OK!</v>
      </c>
      <c r="S419" s="257" t="str">
        <f>IF(D419&lt;0,"STOPP!","OK!")</f>
        <v>OK!</v>
      </c>
      <c r="T419" s="257" t="str">
        <f>IF(E419&lt;0,"STOPP!","OK!")</f>
        <v>OK!</v>
      </c>
    </row>
    <row r="420" spans="1:20">
      <c r="A420" s="359" t="e">
        <f>A$12</f>
        <v>#REF!</v>
      </c>
      <c r="B420" s="355"/>
      <c r="C420" s="355" t="e">
        <f>#REF!</f>
        <v>#REF!</v>
      </c>
      <c r="D420" s="353" t="e">
        <f>#REF!</f>
        <v>#REF!</v>
      </c>
      <c r="E420" s="353" t="e">
        <f>#REF!</f>
        <v>#REF!</v>
      </c>
      <c r="F420" s="257" t="e">
        <f>IF(C420&gt;C419,"STOPP!","OK!")</f>
        <v>#REF!</v>
      </c>
      <c r="G420" s="257" t="e">
        <f t="shared" si="1603"/>
        <v>#REF!</v>
      </c>
      <c r="H420" s="257" t="e">
        <f t="shared" si="1604"/>
        <v>#REF!</v>
      </c>
      <c r="I420" s="257" t="e">
        <f t="shared" si="1605"/>
        <v>#REF!</v>
      </c>
      <c r="J420" s="257" t="e">
        <f t="shared" si="1606"/>
        <v>#REF!</v>
      </c>
      <c r="K420" s="257" t="e">
        <f t="shared" si="1607"/>
        <v>#REF!</v>
      </c>
      <c r="L420" s="257" t="e">
        <f t="shared" si="1608"/>
        <v>#REF!</v>
      </c>
      <c r="M420" s="257" t="e">
        <f t="shared" si="1609"/>
        <v>#REF!</v>
      </c>
      <c r="N420" s="257" t="e">
        <f t="shared" si="1610"/>
        <v>#REF!</v>
      </c>
      <c r="O420" s="257" t="e">
        <f t="shared" si="1611"/>
        <v>#REF!</v>
      </c>
      <c r="P420" s="257" t="e">
        <f t="shared" si="1612"/>
        <v>#REF!</v>
      </c>
      <c r="Q420" s="257" t="e">
        <f t="shared" si="1613"/>
        <v>#REF!</v>
      </c>
      <c r="R420" s="257" t="e">
        <f t="shared" si="1614"/>
        <v>#REF!</v>
      </c>
      <c r="S420" s="257" t="e">
        <f>IF(D420&gt;D419,"STOPP!","OK!")</f>
        <v>#REF!</v>
      </c>
      <c r="T420" s="257" t="e">
        <f>IF(E420&gt;E419,"STOPP!","OK!")</f>
        <v>#REF!</v>
      </c>
    </row>
    <row r="421" spans="1:20" ht="15.75">
      <c r="A421" s="465" t="e">
        <f>#REF!</f>
        <v>#REF!</v>
      </c>
      <c r="B421" s="583" t="e">
        <f>#REF!</f>
        <v>#REF!</v>
      </c>
      <c r="C421" s="584"/>
      <c r="D421" s="584"/>
      <c r="E421" s="585"/>
      <c r="F421" s="257"/>
      <c r="G421" s="257"/>
      <c r="H421" s="257"/>
      <c r="I421" s="257"/>
      <c r="J421" s="257"/>
      <c r="K421" s="257"/>
      <c r="L421" s="257"/>
      <c r="M421" s="257"/>
      <c r="N421" s="257"/>
      <c r="O421" s="257"/>
      <c r="P421" s="257"/>
      <c r="Q421" s="257"/>
      <c r="R421" s="257"/>
      <c r="S421" s="257"/>
      <c r="T421" s="257"/>
    </row>
    <row r="422" spans="1:20">
      <c r="A422" s="190" t="e">
        <f>A$8</f>
        <v>#REF!</v>
      </c>
      <c r="B422" s="190"/>
      <c r="C422" s="191"/>
      <c r="D422" s="191"/>
      <c r="E422" s="191"/>
      <c r="F422" s="257" t="str">
        <f t="shared" ref="F422:F424" si="1615">IF(C422&lt;0,"STOPP!","OK!")</f>
        <v>OK!</v>
      </c>
      <c r="G422" s="257" t="str">
        <f t="shared" ref="G422:G426" si="1616">IF(D422&lt;0,"STOPP!","OK!")</f>
        <v>OK!</v>
      </c>
      <c r="H422" s="257" t="str">
        <f t="shared" ref="H422:H426" si="1617">IF(E422&lt;0,"STOPP!","OK!")</f>
        <v>OK!</v>
      </c>
      <c r="I422" s="257" t="str">
        <f t="shared" ref="I422:I426" si="1618">IF(F422&lt;0,"STOPP!","OK!")</f>
        <v>OK!</v>
      </c>
      <c r="J422" s="257" t="str">
        <f t="shared" ref="J422:J426" si="1619">IF(G422&lt;0,"STOPP!","OK!")</f>
        <v>OK!</v>
      </c>
      <c r="K422" s="257" t="str">
        <f t="shared" ref="K422:K426" si="1620">IF(H422&lt;0,"STOPP!","OK!")</f>
        <v>OK!</v>
      </c>
      <c r="L422" s="257" t="str">
        <f t="shared" ref="L422:L426" si="1621">IF(I422&lt;0,"STOPP!","OK!")</f>
        <v>OK!</v>
      </c>
      <c r="M422" s="257" t="str">
        <f t="shared" ref="M422:M426" si="1622">IF(J422&lt;0,"STOPP!","OK!")</f>
        <v>OK!</v>
      </c>
      <c r="N422" s="257" t="str">
        <f t="shared" ref="N422:N426" si="1623">IF(K422&lt;0,"STOPP!","OK!")</f>
        <v>OK!</v>
      </c>
      <c r="O422" s="257" t="str">
        <f t="shared" ref="O422:O426" si="1624">IF(L422&lt;0,"STOPP!","OK!")</f>
        <v>OK!</v>
      </c>
      <c r="P422" s="257" t="str">
        <f t="shared" ref="P422:P426" si="1625">IF(M422&lt;0,"STOPP!","OK!")</f>
        <v>OK!</v>
      </c>
      <c r="Q422" s="257" t="str">
        <f t="shared" ref="Q422:Q426" si="1626">IF(N422&lt;0,"STOPP!","OK!")</f>
        <v>OK!</v>
      </c>
      <c r="R422" s="257" t="str">
        <f t="shared" ref="R422:R426" si="1627">IF(O422&lt;0,"STOPP!","OK!")</f>
        <v>OK!</v>
      </c>
      <c r="S422" s="257" t="str">
        <f t="shared" ref="S422:S424" si="1628">IF(D422&lt;0,"STOPP!","OK!")</f>
        <v>OK!</v>
      </c>
      <c r="T422" s="257" t="str">
        <f t="shared" ref="T422:T424" si="1629">IF(E422&lt;0,"STOPP!","OK!")</f>
        <v>OK!</v>
      </c>
    </row>
    <row r="423" spans="1:20">
      <c r="A423" s="190" t="e">
        <f>A$9</f>
        <v>#REF!</v>
      </c>
      <c r="B423" s="190"/>
      <c r="C423" s="192"/>
      <c r="D423" s="192"/>
      <c r="E423" s="192"/>
      <c r="F423" s="257" t="str">
        <f t="shared" si="1615"/>
        <v>OK!</v>
      </c>
      <c r="G423" s="257" t="str">
        <f t="shared" si="1616"/>
        <v>OK!</v>
      </c>
      <c r="H423" s="257" t="str">
        <f t="shared" si="1617"/>
        <v>OK!</v>
      </c>
      <c r="I423" s="257" t="str">
        <f t="shared" si="1618"/>
        <v>OK!</v>
      </c>
      <c r="J423" s="257" t="str">
        <f t="shared" si="1619"/>
        <v>OK!</v>
      </c>
      <c r="K423" s="257" t="str">
        <f t="shared" si="1620"/>
        <v>OK!</v>
      </c>
      <c r="L423" s="257" t="str">
        <f t="shared" si="1621"/>
        <v>OK!</v>
      </c>
      <c r="M423" s="257" t="str">
        <f t="shared" si="1622"/>
        <v>OK!</v>
      </c>
      <c r="N423" s="257" t="str">
        <f t="shared" si="1623"/>
        <v>OK!</v>
      </c>
      <c r="O423" s="257" t="str">
        <f t="shared" si="1624"/>
        <v>OK!</v>
      </c>
      <c r="P423" s="257" t="str">
        <f t="shared" si="1625"/>
        <v>OK!</v>
      </c>
      <c r="Q423" s="257" t="str">
        <f t="shared" si="1626"/>
        <v>OK!</v>
      </c>
      <c r="R423" s="257" t="str">
        <f t="shared" si="1627"/>
        <v>OK!</v>
      </c>
      <c r="S423" s="257" t="str">
        <f t="shared" si="1628"/>
        <v>OK!</v>
      </c>
      <c r="T423" s="257" t="str">
        <f t="shared" si="1629"/>
        <v>OK!</v>
      </c>
    </row>
    <row r="424" spans="1:20">
      <c r="A424" s="357" t="e">
        <f>A$10</f>
        <v>#REF!</v>
      </c>
      <c r="B424" s="358"/>
      <c r="C424" s="355">
        <f>C425-C422-C423</f>
        <v>0</v>
      </c>
      <c r="D424" s="353">
        <f>D425-D422-D423</f>
        <v>0</v>
      </c>
      <c r="E424" s="353">
        <f>E425-E422-E423</f>
        <v>0</v>
      </c>
      <c r="F424" s="257" t="str">
        <f t="shared" si="1615"/>
        <v>OK!</v>
      </c>
      <c r="G424" s="257" t="str">
        <f t="shared" si="1616"/>
        <v>OK!</v>
      </c>
      <c r="H424" s="257" t="str">
        <f t="shared" si="1617"/>
        <v>OK!</v>
      </c>
      <c r="I424" s="257" t="str">
        <f t="shared" si="1618"/>
        <v>OK!</v>
      </c>
      <c r="J424" s="257" t="str">
        <f t="shared" si="1619"/>
        <v>OK!</v>
      </c>
      <c r="K424" s="257" t="str">
        <f t="shared" si="1620"/>
        <v>OK!</v>
      </c>
      <c r="L424" s="257" t="str">
        <f t="shared" si="1621"/>
        <v>OK!</v>
      </c>
      <c r="M424" s="257" t="str">
        <f t="shared" si="1622"/>
        <v>OK!</v>
      </c>
      <c r="N424" s="257" t="str">
        <f t="shared" si="1623"/>
        <v>OK!</v>
      </c>
      <c r="O424" s="257" t="str">
        <f t="shared" si="1624"/>
        <v>OK!</v>
      </c>
      <c r="P424" s="257" t="str">
        <f t="shared" si="1625"/>
        <v>OK!</v>
      </c>
      <c r="Q424" s="257" t="str">
        <f t="shared" si="1626"/>
        <v>OK!</v>
      </c>
      <c r="R424" s="257" t="str">
        <f t="shared" si="1627"/>
        <v>OK!</v>
      </c>
      <c r="S424" s="257" t="str">
        <f t="shared" si="1628"/>
        <v>OK!</v>
      </c>
      <c r="T424" s="257" t="str">
        <f t="shared" si="1629"/>
        <v>OK!</v>
      </c>
    </row>
    <row r="425" spans="1:20">
      <c r="A425" s="347" t="e">
        <f>A$11</f>
        <v>#REF!</v>
      </c>
      <c r="B425" s="348"/>
      <c r="C425" s="356"/>
      <c r="D425" s="354"/>
      <c r="E425" s="354"/>
      <c r="F425" s="257" t="str">
        <f>IF(C425&lt;0,"STOPP!","OK!")</f>
        <v>OK!</v>
      </c>
      <c r="G425" s="257" t="str">
        <f t="shared" si="1616"/>
        <v>OK!</v>
      </c>
      <c r="H425" s="257" t="str">
        <f t="shared" si="1617"/>
        <v>OK!</v>
      </c>
      <c r="I425" s="257" t="str">
        <f t="shared" si="1618"/>
        <v>OK!</v>
      </c>
      <c r="J425" s="257" t="str">
        <f t="shared" si="1619"/>
        <v>OK!</v>
      </c>
      <c r="K425" s="257" t="str">
        <f t="shared" si="1620"/>
        <v>OK!</v>
      </c>
      <c r="L425" s="257" t="str">
        <f t="shared" si="1621"/>
        <v>OK!</v>
      </c>
      <c r="M425" s="257" t="str">
        <f t="shared" si="1622"/>
        <v>OK!</v>
      </c>
      <c r="N425" s="257" t="str">
        <f t="shared" si="1623"/>
        <v>OK!</v>
      </c>
      <c r="O425" s="257" t="str">
        <f t="shared" si="1624"/>
        <v>OK!</v>
      </c>
      <c r="P425" s="257" t="str">
        <f t="shared" si="1625"/>
        <v>OK!</v>
      </c>
      <c r="Q425" s="257" t="str">
        <f t="shared" si="1626"/>
        <v>OK!</v>
      </c>
      <c r="R425" s="257" t="str">
        <f t="shared" si="1627"/>
        <v>OK!</v>
      </c>
      <c r="S425" s="257" t="str">
        <f>IF(D425&lt;0,"STOPP!","OK!")</f>
        <v>OK!</v>
      </c>
      <c r="T425" s="257" t="str">
        <f>IF(E425&lt;0,"STOPP!","OK!")</f>
        <v>OK!</v>
      </c>
    </row>
    <row r="426" spans="1:20">
      <c r="A426" s="359" t="e">
        <f>A$12</f>
        <v>#REF!</v>
      </c>
      <c r="B426" s="355"/>
      <c r="C426" s="355" t="e">
        <f>#REF!</f>
        <v>#REF!</v>
      </c>
      <c r="D426" s="355" t="e">
        <f>#REF!</f>
        <v>#REF!</v>
      </c>
      <c r="E426" s="355" t="e">
        <f>#REF!</f>
        <v>#REF!</v>
      </c>
      <c r="F426" s="257" t="e">
        <f>IF(C426&gt;C425,"STOPP!","OK!")</f>
        <v>#REF!</v>
      </c>
      <c r="G426" s="257" t="e">
        <f t="shared" si="1616"/>
        <v>#REF!</v>
      </c>
      <c r="H426" s="257" t="e">
        <f t="shared" si="1617"/>
        <v>#REF!</v>
      </c>
      <c r="I426" s="257" t="e">
        <f t="shared" si="1618"/>
        <v>#REF!</v>
      </c>
      <c r="J426" s="257" t="e">
        <f t="shared" si="1619"/>
        <v>#REF!</v>
      </c>
      <c r="K426" s="257" t="e">
        <f t="shared" si="1620"/>
        <v>#REF!</v>
      </c>
      <c r="L426" s="257" t="e">
        <f t="shared" si="1621"/>
        <v>#REF!</v>
      </c>
      <c r="M426" s="257" t="e">
        <f t="shared" si="1622"/>
        <v>#REF!</v>
      </c>
      <c r="N426" s="257" t="e">
        <f t="shared" si="1623"/>
        <v>#REF!</v>
      </c>
      <c r="O426" s="257" t="e">
        <f t="shared" si="1624"/>
        <v>#REF!</v>
      </c>
      <c r="P426" s="257" t="e">
        <f t="shared" si="1625"/>
        <v>#REF!</v>
      </c>
      <c r="Q426" s="257" t="e">
        <f t="shared" si="1626"/>
        <v>#REF!</v>
      </c>
      <c r="R426" s="257" t="e">
        <f t="shared" si="1627"/>
        <v>#REF!</v>
      </c>
      <c r="S426" s="257" t="e">
        <f>IF(D426&gt;D425,"STOPP!","OK!")</f>
        <v>#REF!</v>
      </c>
      <c r="T426" s="257" t="e">
        <f>IF(E426&gt;E425,"STOPP!","OK!")</f>
        <v>#REF!</v>
      </c>
    </row>
    <row r="427" spans="1:20" ht="21" customHeight="1">
      <c r="A427" s="454" t="e">
        <f>'(B2) Struktura Organizative'!A64</f>
        <v>#REF!</v>
      </c>
      <c r="B427" s="586" t="e">
        <f>'(B2) Struktura Organizative'!B64</f>
        <v>#REF!</v>
      </c>
      <c r="C427" s="587"/>
      <c r="D427" s="587"/>
      <c r="E427" s="588"/>
      <c r="G427" s="216">
        <f>C431</f>
        <v>9089</v>
      </c>
      <c r="H427" s="216">
        <f t="shared" ref="H427" si="1630">D431</f>
        <v>9089</v>
      </c>
      <c r="I427" s="216">
        <f t="shared" ref="I427" si="1631">E431</f>
        <v>9089</v>
      </c>
      <c r="J427" s="216">
        <f>C428</f>
        <v>8089</v>
      </c>
      <c r="K427" s="216">
        <f t="shared" ref="K427" si="1632">D428</f>
        <v>8089</v>
      </c>
      <c r="L427" s="216">
        <f t="shared" ref="L427" si="1633">E428</f>
        <v>8089</v>
      </c>
      <c r="M427" s="216">
        <f>C429</f>
        <v>1000</v>
      </c>
      <c r="N427" s="216">
        <f t="shared" ref="N427" si="1634">D429</f>
        <v>1000</v>
      </c>
      <c r="O427" s="216">
        <f t="shared" ref="O427" si="1635">E429</f>
        <v>1000</v>
      </c>
      <c r="P427" s="216">
        <f>C430</f>
        <v>0</v>
      </c>
      <c r="Q427" s="216">
        <f t="shared" ref="Q427" si="1636">D430</f>
        <v>0</v>
      </c>
      <c r="R427" s="216">
        <f t="shared" ref="R427" si="1637">E430</f>
        <v>0</v>
      </c>
    </row>
    <row r="428" spans="1:20">
      <c r="A428" s="190" t="e">
        <f>A$8</f>
        <v>#REF!</v>
      </c>
      <c r="B428" s="190"/>
      <c r="C428" s="355">
        <f>C434+C440</f>
        <v>8089</v>
      </c>
      <c r="D428" s="355">
        <f t="shared" ref="D428:E428" si="1638">D434+D440</f>
        <v>8089</v>
      </c>
      <c r="E428" s="355">
        <f t="shared" si="1638"/>
        <v>8089</v>
      </c>
      <c r="F428" s="257" t="str">
        <f t="shared" ref="F428:F430" si="1639">IF(C428&lt;0,"STOPP!","OK!")</f>
        <v>OK!</v>
      </c>
      <c r="G428" s="257" t="str">
        <f t="shared" ref="G428:G430" si="1640">IF(D428&lt;0,"STOPP!","OK!")</f>
        <v>OK!</v>
      </c>
      <c r="H428" s="257" t="str">
        <f t="shared" ref="H428:H430" si="1641">IF(E428&lt;0,"STOPP!","OK!")</f>
        <v>OK!</v>
      </c>
      <c r="I428" s="257" t="str">
        <f t="shared" ref="I428:I430" si="1642">IF(F428&lt;0,"STOPP!","OK!")</f>
        <v>OK!</v>
      </c>
      <c r="J428" s="257" t="str">
        <f t="shared" ref="J428:J430" si="1643">IF(G428&lt;0,"STOPP!","OK!")</f>
        <v>OK!</v>
      </c>
      <c r="K428" s="257" t="str">
        <f t="shared" ref="K428:K430" si="1644">IF(H428&lt;0,"STOPP!","OK!")</f>
        <v>OK!</v>
      </c>
      <c r="L428" s="257" t="str">
        <f t="shared" ref="L428:L430" si="1645">IF(I428&lt;0,"STOPP!","OK!")</f>
        <v>OK!</v>
      </c>
      <c r="M428" s="257" t="str">
        <f t="shared" ref="M428:M430" si="1646">IF(J428&lt;0,"STOPP!","OK!")</f>
        <v>OK!</v>
      </c>
      <c r="N428" s="257" t="str">
        <f t="shared" ref="N428:N430" si="1647">IF(K428&lt;0,"STOPP!","OK!")</f>
        <v>OK!</v>
      </c>
      <c r="O428" s="257" t="str">
        <f t="shared" ref="O428:O430" si="1648">IF(L428&lt;0,"STOPP!","OK!")</f>
        <v>OK!</v>
      </c>
      <c r="P428" s="257" t="str">
        <f t="shared" ref="P428:P430" si="1649">IF(M428&lt;0,"STOPP!","OK!")</f>
        <v>OK!</v>
      </c>
      <c r="Q428" s="257" t="str">
        <f t="shared" ref="Q428:Q430" si="1650">IF(N428&lt;0,"STOPP!","OK!")</f>
        <v>OK!</v>
      </c>
      <c r="R428" s="257" t="str">
        <f t="shared" ref="R428:R430" si="1651">IF(O428&lt;0,"STOPP!","OK!")</f>
        <v>OK!</v>
      </c>
      <c r="S428" s="257" t="str">
        <f t="shared" ref="S428:S430" si="1652">IF(D428&lt;0,"STOPP!","OK!")</f>
        <v>OK!</v>
      </c>
      <c r="T428" s="257" t="str">
        <f t="shared" ref="T428:T430" si="1653">IF(E428&lt;0,"STOPP!","OK!")</f>
        <v>OK!</v>
      </c>
    </row>
    <row r="429" spans="1:20">
      <c r="A429" s="190" t="e">
        <f>A$9</f>
        <v>#REF!</v>
      </c>
      <c r="B429" s="190"/>
      <c r="C429" s="355">
        <f>C435+C441</f>
        <v>1000</v>
      </c>
      <c r="D429" s="355">
        <f t="shared" ref="D429:E429" si="1654">D435+D441</f>
        <v>1000</v>
      </c>
      <c r="E429" s="355">
        <f t="shared" si="1654"/>
        <v>1000</v>
      </c>
      <c r="F429" s="257" t="str">
        <f t="shared" si="1639"/>
        <v>OK!</v>
      </c>
      <c r="G429" s="257" t="str">
        <f t="shared" si="1640"/>
        <v>OK!</v>
      </c>
      <c r="H429" s="257" t="str">
        <f t="shared" si="1641"/>
        <v>OK!</v>
      </c>
      <c r="I429" s="257" t="str">
        <f t="shared" si="1642"/>
        <v>OK!</v>
      </c>
      <c r="J429" s="257" t="str">
        <f t="shared" si="1643"/>
        <v>OK!</v>
      </c>
      <c r="K429" s="257" t="str">
        <f t="shared" si="1644"/>
        <v>OK!</v>
      </c>
      <c r="L429" s="257" t="str">
        <f t="shared" si="1645"/>
        <v>OK!</v>
      </c>
      <c r="M429" s="257" t="str">
        <f t="shared" si="1646"/>
        <v>OK!</v>
      </c>
      <c r="N429" s="257" t="str">
        <f t="shared" si="1647"/>
        <v>OK!</v>
      </c>
      <c r="O429" s="257" t="str">
        <f t="shared" si="1648"/>
        <v>OK!</v>
      </c>
      <c r="P429" s="257" t="str">
        <f t="shared" si="1649"/>
        <v>OK!</v>
      </c>
      <c r="Q429" s="257" t="str">
        <f t="shared" si="1650"/>
        <v>OK!</v>
      </c>
      <c r="R429" s="257" t="str">
        <f t="shared" si="1651"/>
        <v>OK!</v>
      </c>
      <c r="S429" s="257" t="str">
        <f t="shared" si="1652"/>
        <v>OK!</v>
      </c>
      <c r="T429" s="257" t="str">
        <f t="shared" si="1653"/>
        <v>OK!</v>
      </c>
    </row>
    <row r="430" spans="1:20">
      <c r="A430" s="357" t="e">
        <f>A$10</f>
        <v>#REF!</v>
      </c>
      <c r="B430" s="358"/>
      <c r="C430" s="355">
        <f>C431-C428-C429</f>
        <v>0</v>
      </c>
      <c r="D430" s="353">
        <f>D431-D428-D429</f>
        <v>0</v>
      </c>
      <c r="E430" s="353">
        <f>E431-E428-E429</f>
        <v>0</v>
      </c>
      <c r="F430" s="257" t="str">
        <f t="shared" si="1639"/>
        <v>OK!</v>
      </c>
      <c r="G430" s="257" t="str">
        <f t="shared" si="1640"/>
        <v>OK!</v>
      </c>
      <c r="H430" s="257" t="str">
        <f t="shared" si="1641"/>
        <v>OK!</v>
      </c>
      <c r="I430" s="257" t="str">
        <f t="shared" si="1642"/>
        <v>OK!</v>
      </c>
      <c r="J430" s="257" t="str">
        <f t="shared" si="1643"/>
        <v>OK!</v>
      </c>
      <c r="K430" s="257" t="str">
        <f t="shared" si="1644"/>
        <v>OK!</v>
      </c>
      <c r="L430" s="257" t="str">
        <f t="shared" si="1645"/>
        <v>OK!</v>
      </c>
      <c r="M430" s="257" t="str">
        <f t="shared" si="1646"/>
        <v>OK!</v>
      </c>
      <c r="N430" s="257" t="str">
        <f t="shared" si="1647"/>
        <v>OK!</v>
      </c>
      <c r="O430" s="257" t="str">
        <f t="shared" si="1648"/>
        <v>OK!</v>
      </c>
      <c r="P430" s="257" t="str">
        <f t="shared" si="1649"/>
        <v>OK!</v>
      </c>
      <c r="Q430" s="257" t="str">
        <f t="shared" si="1650"/>
        <v>OK!</v>
      </c>
      <c r="R430" s="257" t="str">
        <f t="shared" si="1651"/>
        <v>OK!</v>
      </c>
      <c r="S430" s="257" t="str">
        <f t="shared" si="1652"/>
        <v>OK!</v>
      </c>
      <c r="T430" s="257" t="str">
        <f t="shared" si="1653"/>
        <v>OK!</v>
      </c>
    </row>
    <row r="431" spans="1:20">
      <c r="A431" s="347" t="e">
        <f>A$11</f>
        <v>#REF!</v>
      </c>
      <c r="B431" s="348"/>
      <c r="C431" s="355">
        <f>C437+C443</f>
        <v>9089</v>
      </c>
      <c r="D431" s="355">
        <f t="shared" ref="D431:E431" si="1655">D437+D443</f>
        <v>9089</v>
      </c>
      <c r="E431" s="355">
        <f t="shared" si="1655"/>
        <v>9089</v>
      </c>
      <c r="F431" s="257" t="str">
        <f>IF(C431&lt;0,"STOPP!","OK!")</f>
        <v>OK!</v>
      </c>
      <c r="G431" s="257" t="str">
        <f t="shared" ref="G431:G432" si="1656">IF(D431&lt;0,"STOPP!","OK!")</f>
        <v>OK!</v>
      </c>
      <c r="H431" s="257" t="str">
        <f t="shared" ref="H431:H432" si="1657">IF(E431&lt;0,"STOPP!","OK!")</f>
        <v>OK!</v>
      </c>
      <c r="I431" s="257" t="str">
        <f t="shared" ref="I431:I432" si="1658">IF(F431&lt;0,"STOPP!","OK!")</f>
        <v>OK!</v>
      </c>
      <c r="J431" s="257" t="str">
        <f t="shared" ref="J431:J432" si="1659">IF(G431&lt;0,"STOPP!","OK!")</f>
        <v>OK!</v>
      </c>
      <c r="K431" s="257" t="str">
        <f t="shared" ref="K431:K432" si="1660">IF(H431&lt;0,"STOPP!","OK!")</f>
        <v>OK!</v>
      </c>
      <c r="L431" s="257" t="str">
        <f t="shared" ref="L431:L432" si="1661">IF(I431&lt;0,"STOPP!","OK!")</f>
        <v>OK!</v>
      </c>
      <c r="M431" s="257" t="str">
        <f t="shared" ref="M431:M432" si="1662">IF(J431&lt;0,"STOPP!","OK!")</f>
        <v>OK!</v>
      </c>
      <c r="N431" s="257" t="str">
        <f t="shared" ref="N431:N432" si="1663">IF(K431&lt;0,"STOPP!","OK!")</f>
        <v>OK!</v>
      </c>
      <c r="O431" s="257" t="str">
        <f t="shared" ref="O431:O432" si="1664">IF(L431&lt;0,"STOPP!","OK!")</f>
        <v>OK!</v>
      </c>
      <c r="P431" s="257" t="str">
        <f t="shared" ref="P431:P432" si="1665">IF(M431&lt;0,"STOPP!","OK!")</f>
        <v>OK!</v>
      </c>
      <c r="Q431" s="257" t="str">
        <f t="shared" ref="Q431:Q432" si="1666">IF(N431&lt;0,"STOPP!","OK!")</f>
        <v>OK!</v>
      </c>
      <c r="R431" s="257" t="str">
        <f t="shared" ref="R431:R432" si="1667">IF(O431&lt;0,"STOPP!","OK!")</f>
        <v>OK!</v>
      </c>
      <c r="S431" s="257" t="str">
        <f>IF(D431&lt;0,"STOPP!","OK!")</f>
        <v>OK!</v>
      </c>
      <c r="T431" s="257" t="str">
        <f>IF(E431&lt;0,"STOPP!","OK!")</f>
        <v>OK!</v>
      </c>
    </row>
    <row r="432" spans="1:20">
      <c r="A432" s="359" t="e">
        <f>A$12</f>
        <v>#REF!</v>
      </c>
      <c r="B432" s="355"/>
      <c r="C432" s="355" t="e">
        <f>#REF!</f>
        <v>#REF!</v>
      </c>
      <c r="D432" s="353" t="e">
        <f>#REF!</f>
        <v>#REF!</v>
      </c>
      <c r="E432" s="353" t="e">
        <f>#REF!</f>
        <v>#REF!</v>
      </c>
      <c r="F432" s="257" t="e">
        <f>IF(C432&gt;C431,"STOPP!","OK!")</f>
        <v>#REF!</v>
      </c>
      <c r="G432" s="257" t="e">
        <f t="shared" si="1656"/>
        <v>#REF!</v>
      </c>
      <c r="H432" s="257" t="e">
        <f t="shared" si="1657"/>
        <v>#REF!</v>
      </c>
      <c r="I432" s="257" t="e">
        <f t="shared" si="1658"/>
        <v>#REF!</v>
      </c>
      <c r="J432" s="257" t="e">
        <f t="shared" si="1659"/>
        <v>#REF!</v>
      </c>
      <c r="K432" s="257" t="e">
        <f t="shared" si="1660"/>
        <v>#REF!</v>
      </c>
      <c r="L432" s="257" t="e">
        <f t="shared" si="1661"/>
        <v>#REF!</v>
      </c>
      <c r="M432" s="257" t="e">
        <f t="shared" si="1662"/>
        <v>#REF!</v>
      </c>
      <c r="N432" s="257" t="e">
        <f t="shared" si="1663"/>
        <v>#REF!</v>
      </c>
      <c r="O432" s="257" t="e">
        <f t="shared" si="1664"/>
        <v>#REF!</v>
      </c>
      <c r="P432" s="257" t="e">
        <f t="shared" si="1665"/>
        <v>#REF!</v>
      </c>
      <c r="Q432" s="257" t="e">
        <f t="shared" si="1666"/>
        <v>#REF!</v>
      </c>
      <c r="R432" s="257" t="e">
        <f t="shared" si="1667"/>
        <v>#REF!</v>
      </c>
      <c r="S432" s="257" t="e">
        <f>IF(D432&gt;D431,"STOPP!","OK!")</f>
        <v>#REF!</v>
      </c>
      <c r="T432" s="257" t="e">
        <f>IF(E432&gt;E431,"STOPP!","OK!")</f>
        <v>#REF!</v>
      </c>
    </row>
    <row r="433" spans="1:20" ht="15.75">
      <c r="A433" s="465" t="e">
        <f>#REF!</f>
        <v>#REF!</v>
      </c>
      <c r="B433" s="583" t="e">
        <f>#REF!</f>
        <v>#REF!</v>
      </c>
      <c r="C433" s="584"/>
      <c r="D433" s="584"/>
      <c r="E433" s="585"/>
      <c r="F433" s="257"/>
      <c r="G433" s="257"/>
      <c r="H433" s="257"/>
      <c r="I433" s="257"/>
      <c r="J433" s="257"/>
      <c r="K433" s="257"/>
      <c r="L433" s="257"/>
      <c r="M433" s="257"/>
      <c r="N433" s="257"/>
      <c r="O433" s="257"/>
      <c r="P433" s="257"/>
      <c r="Q433" s="257"/>
      <c r="R433" s="257"/>
      <c r="S433" s="257"/>
      <c r="T433" s="257"/>
    </row>
    <row r="434" spans="1:20">
      <c r="A434" s="190" t="e">
        <f>A$8</f>
        <v>#REF!</v>
      </c>
      <c r="B434" s="190"/>
      <c r="C434" s="191">
        <v>8089</v>
      </c>
      <c r="D434" s="191">
        <v>8089</v>
      </c>
      <c r="E434" s="191">
        <v>8089</v>
      </c>
      <c r="F434" s="257" t="str">
        <f t="shared" ref="F434:F436" si="1668">IF(C434&lt;0,"STOPP!","OK!")</f>
        <v>OK!</v>
      </c>
      <c r="G434" s="257" t="str">
        <f t="shared" ref="G434:G438" si="1669">IF(D434&lt;0,"STOPP!","OK!")</f>
        <v>OK!</v>
      </c>
      <c r="H434" s="257" t="str">
        <f t="shared" ref="H434:H438" si="1670">IF(E434&lt;0,"STOPP!","OK!")</f>
        <v>OK!</v>
      </c>
      <c r="I434" s="257" t="str">
        <f t="shared" ref="I434:I438" si="1671">IF(F434&lt;0,"STOPP!","OK!")</f>
        <v>OK!</v>
      </c>
      <c r="J434" s="257" t="str">
        <f t="shared" ref="J434:J438" si="1672">IF(G434&lt;0,"STOPP!","OK!")</f>
        <v>OK!</v>
      </c>
      <c r="K434" s="257" t="str">
        <f t="shared" ref="K434:K438" si="1673">IF(H434&lt;0,"STOPP!","OK!")</f>
        <v>OK!</v>
      </c>
      <c r="L434" s="257" t="str">
        <f t="shared" ref="L434:L438" si="1674">IF(I434&lt;0,"STOPP!","OK!")</f>
        <v>OK!</v>
      </c>
      <c r="M434" s="257" t="str">
        <f t="shared" ref="M434:M438" si="1675">IF(J434&lt;0,"STOPP!","OK!")</f>
        <v>OK!</v>
      </c>
      <c r="N434" s="257" t="str">
        <f t="shared" ref="N434:N438" si="1676">IF(K434&lt;0,"STOPP!","OK!")</f>
        <v>OK!</v>
      </c>
      <c r="O434" s="257" t="str">
        <f t="shared" ref="O434:O438" si="1677">IF(L434&lt;0,"STOPP!","OK!")</f>
        <v>OK!</v>
      </c>
      <c r="P434" s="257" t="str">
        <f t="shared" ref="P434:P438" si="1678">IF(M434&lt;0,"STOPP!","OK!")</f>
        <v>OK!</v>
      </c>
      <c r="Q434" s="257" t="str">
        <f t="shared" ref="Q434:Q438" si="1679">IF(N434&lt;0,"STOPP!","OK!")</f>
        <v>OK!</v>
      </c>
      <c r="R434" s="257" t="str">
        <f t="shared" ref="R434:R438" si="1680">IF(O434&lt;0,"STOPP!","OK!")</f>
        <v>OK!</v>
      </c>
      <c r="S434" s="257" t="str">
        <f t="shared" ref="S434:S436" si="1681">IF(D434&lt;0,"STOPP!","OK!")</f>
        <v>OK!</v>
      </c>
      <c r="T434" s="257" t="str">
        <f t="shared" ref="T434:T436" si="1682">IF(E434&lt;0,"STOPP!","OK!")</f>
        <v>OK!</v>
      </c>
    </row>
    <row r="435" spans="1:20">
      <c r="A435" s="190" t="e">
        <f>A$9</f>
        <v>#REF!</v>
      </c>
      <c r="B435" s="190"/>
      <c r="C435" s="192">
        <v>1000</v>
      </c>
      <c r="D435" s="192">
        <v>1000</v>
      </c>
      <c r="E435" s="192">
        <v>1000</v>
      </c>
      <c r="F435" s="257" t="str">
        <f t="shared" si="1668"/>
        <v>OK!</v>
      </c>
      <c r="G435" s="257" t="str">
        <f t="shared" si="1669"/>
        <v>OK!</v>
      </c>
      <c r="H435" s="257" t="str">
        <f t="shared" si="1670"/>
        <v>OK!</v>
      </c>
      <c r="I435" s="257" t="str">
        <f t="shared" si="1671"/>
        <v>OK!</v>
      </c>
      <c r="J435" s="257" t="str">
        <f t="shared" si="1672"/>
        <v>OK!</v>
      </c>
      <c r="K435" s="257" t="str">
        <f t="shared" si="1673"/>
        <v>OK!</v>
      </c>
      <c r="L435" s="257" t="str">
        <f t="shared" si="1674"/>
        <v>OK!</v>
      </c>
      <c r="M435" s="257" t="str">
        <f t="shared" si="1675"/>
        <v>OK!</v>
      </c>
      <c r="N435" s="257" t="str">
        <f t="shared" si="1676"/>
        <v>OK!</v>
      </c>
      <c r="O435" s="257" t="str">
        <f t="shared" si="1677"/>
        <v>OK!</v>
      </c>
      <c r="P435" s="257" t="str">
        <f t="shared" si="1678"/>
        <v>OK!</v>
      </c>
      <c r="Q435" s="257" t="str">
        <f t="shared" si="1679"/>
        <v>OK!</v>
      </c>
      <c r="R435" s="257" t="str">
        <f t="shared" si="1680"/>
        <v>OK!</v>
      </c>
      <c r="S435" s="257" t="str">
        <f t="shared" si="1681"/>
        <v>OK!</v>
      </c>
      <c r="T435" s="257" t="str">
        <f t="shared" si="1682"/>
        <v>OK!</v>
      </c>
    </row>
    <row r="436" spans="1:20">
      <c r="A436" s="357" t="e">
        <f>A$10</f>
        <v>#REF!</v>
      </c>
      <c r="B436" s="358"/>
      <c r="C436" s="355">
        <f>C437-C434-C435</f>
        <v>0</v>
      </c>
      <c r="D436" s="353">
        <f>D437-D434-D435</f>
        <v>0</v>
      </c>
      <c r="E436" s="353">
        <f>E437-E434-E435</f>
        <v>0</v>
      </c>
      <c r="F436" s="257" t="str">
        <f t="shared" si="1668"/>
        <v>OK!</v>
      </c>
      <c r="G436" s="257" t="str">
        <f t="shared" si="1669"/>
        <v>OK!</v>
      </c>
      <c r="H436" s="257" t="str">
        <f t="shared" si="1670"/>
        <v>OK!</v>
      </c>
      <c r="I436" s="257" t="str">
        <f t="shared" si="1671"/>
        <v>OK!</v>
      </c>
      <c r="J436" s="257" t="str">
        <f t="shared" si="1672"/>
        <v>OK!</v>
      </c>
      <c r="K436" s="257" t="str">
        <f t="shared" si="1673"/>
        <v>OK!</v>
      </c>
      <c r="L436" s="257" t="str">
        <f t="shared" si="1674"/>
        <v>OK!</v>
      </c>
      <c r="M436" s="257" t="str">
        <f t="shared" si="1675"/>
        <v>OK!</v>
      </c>
      <c r="N436" s="257" t="str">
        <f t="shared" si="1676"/>
        <v>OK!</v>
      </c>
      <c r="O436" s="257" t="str">
        <f t="shared" si="1677"/>
        <v>OK!</v>
      </c>
      <c r="P436" s="257" t="str">
        <f t="shared" si="1678"/>
        <v>OK!</v>
      </c>
      <c r="Q436" s="257" t="str">
        <f t="shared" si="1679"/>
        <v>OK!</v>
      </c>
      <c r="R436" s="257" t="str">
        <f t="shared" si="1680"/>
        <v>OK!</v>
      </c>
      <c r="S436" s="257" t="str">
        <f t="shared" si="1681"/>
        <v>OK!</v>
      </c>
      <c r="T436" s="257" t="str">
        <f t="shared" si="1682"/>
        <v>OK!</v>
      </c>
    </row>
    <row r="437" spans="1:20">
      <c r="A437" s="347" t="e">
        <f>A$11</f>
        <v>#REF!</v>
      </c>
      <c r="B437" s="348"/>
      <c r="C437" s="356">
        <v>9089</v>
      </c>
      <c r="D437" s="354">
        <v>9089</v>
      </c>
      <c r="E437" s="354">
        <v>9089</v>
      </c>
      <c r="F437" s="257" t="str">
        <f>IF(C437&lt;0,"STOPP!","OK!")</f>
        <v>OK!</v>
      </c>
      <c r="G437" s="257" t="str">
        <f t="shared" si="1669"/>
        <v>OK!</v>
      </c>
      <c r="H437" s="257" t="str">
        <f t="shared" si="1670"/>
        <v>OK!</v>
      </c>
      <c r="I437" s="257" t="str">
        <f t="shared" si="1671"/>
        <v>OK!</v>
      </c>
      <c r="J437" s="257" t="str">
        <f t="shared" si="1672"/>
        <v>OK!</v>
      </c>
      <c r="K437" s="257" t="str">
        <f t="shared" si="1673"/>
        <v>OK!</v>
      </c>
      <c r="L437" s="257" t="str">
        <f t="shared" si="1674"/>
        <v>OK!</v>
      </c>
      <c r="M437" s="257" t="str">
        <f t="shared" si="1675"/>
        <v>OK!</v>
      </c>
      <c r="N437" s="257" t="str">
        <f t="shared" si="1676"/>
        <v>OK!</v>
      </c>
      <c r="O437" s="257" t="str">
        <f t="shared" si="1677"/>
        <v>OK!</v>
      </c>
      <c r="P437" s="257" t="str">
        <f t="shared" si="1678"/>
        <v>OK!</v>
      </c>
      <c r="Q437" s="257" t="str">
        <f t="shared" si="1679"/>
        <v>OK!</v>
      </c>
      <c r="R437" s="257" t="str">
        <f t="shared" si="1680"/>
        <v>OK!</v>
      </c>
      <c r="S437" s="257" t="str">
        <f>IF(D437&lt;0,"STOPP!","OK!")</f>
        <v>OK!</v>
      </c>
      <c r="T437" s="257" t="str">
        <f>IF(E437&lt;0,"STOPP!","OK!")</f>
        <v>OK!</v>
      </c>
    </row>
    <row r="438" spans="1:20">
      <c r="A438" s="359" t="e">
        <f>A$12</f>
        <v>#REF!</v>
      </c>
      <c r="B438" s="355"/>
      <c r="C438" s="355" t="e">
        <f>#REF!</f>
        <v>#REF!</v>
      </c>
      <c r="D438" s="355" t="e">
        <f>#REF!</f>
        <v>#REF!</v>
      </c>
      <c r="E438" s="355" t="e">
        <f>#REF!</f>
        <v>#REF!</v>
      </c>
      <c r="F438" s="257" t="e">
        <f>IF(C438&gt;C437,"STOPP!","OK!")</f>
        <v>#REF!</v>
      </c>
      <c r="G438" s="257" t="e">
        <f t="shared" si="1669"/>
        <v>#REF!</v>
      </c>
      <c r="H438" s="257" t="e">
        <f t="shared" si="1670"/>
        <v>#REF!</v>
      </c>
      <c r="I438" s="257" t="e">
        <f t="shared" si="1671"/>
        <v>#REF!</v>
      </c>
      <c r="J438" s="257" t="e">
        <f t="shared" si="1672"/>
        <v>#REF!</v>
      </c>
      <c r="K438" s="257" t="e">
        <f t="shared" si="1673"/>
        <v>#REF!</v>
      </c>
      <c r="L438" s="257" t="e">
        <f t="shared" si="1674"/>
        <v>#REF!</v>
      </c>
      <c r="M438" s="257" t="e">
        <f t="shared" si="1675"/>
        <v>#REF!</v>
      </c>
      <c r="N438" s="257" t="e">
        <f t="shared" si="1676"/>
        <v>#REF!</v>
      </c>
      <c r="O438" s="257" t="e">
        <f t="shared" si="1677"/>
        <v>#REF!</v>
      </c>
      <c r="P438" s="257" t="e">
        <f t="shared" si="1678"/>
        <v>#REF!</v>
      </c>
      <c r="Q438" s="257" t="e">
        <f t="shared" si="1679"/>
        <v>#REF!</v>
      </c>
      <c r="R438" s="257" t="e">
        <f t="shared" si="1680"/>
        <v>#REF!</v>
      </c>
      <c r="S438" s="257" t="e">
        <f>IF(D438&gt;D437,"STOPP!","OK!")</f>
        <v>#REF!</v>
      </c>
      <c r="T438" s="257" t="e">
        <f>IF(E438&gt;E437,"STOPP!","OK!")</f>
        <v>#REF!</v>
      </c>
    </row>
    <row r="439" spans="1:20" ht="15.75" hidden="1">
      <c r="A439" s="465" t="e">
        <f>#REF!</f>
        <v>#REF!</v>
      </c>
      <c r="B439" s="583" t="e">
        <f>#REF!</f>
        <v>#REF!</v>
      </c>
      <c r="C439" s="584"/>
      <c r="D439" s="584"/>
      <c r="E439" s="585"/>
      <c r="F439" s="257"/>
      <c r="G439" s="257"/>
      <c r="H439" s="257"/>
      <c r="I439" s="257"/>
      <c r="J439" s="257"/>
      <c r="K439" s="257"/>
      <c r="L439" s="257"/>
      <c r="M439" s="257"/>
      <c r="N439" s="257"/>
      <c r="O439" s="257"/>
      <c r="P439" s="257"/>
      <c r="Q439" s="257"/>
      <c r="R439" s="257"/>
      <c r="S439" s="257"/>
      <c r="T439" s="257"/>
    </row>
    <row r="440" spans="1:20" hidden="1">
      <c r="A440" s="190" t="e">
        <f>A$8</f>
        <v>#REF!</v>
      </c>
      <c r="B440" s="190"/>
      <c r="C440" s="191"/>
      <c r="D440" s="191"/>
      <c r="E440" s="191"/>
      <c r="F440" s="257" t="str">
        <f t="shared" ref="F440:F442" si="1683">IF(C440&lt;0,"STOPP!","OK!")</f>
        <v>OK!</v>
      </c>
      <c r="G440" s="257" t="str">
        <f t="shared" ref="G440:G444" si="1684">IF(D440&lt;0,"STOPP!","OK!")</f>
        <v>OK!</v>
      </c>
      <c r="H440" s="257" t="str">
        <f t="shared" ref="H440:H444" si="1685">IF(E440&lt;0,"STOPP!","OK!")</f>
        <v>OK!</v>
      </c>
      <c r="I440" s="257" t="str">
        <f t="shared" ref="I440:I444" si="1686">IF(F440&lt;0,"STOPP!","OK!")</f>
        <v>OK!</v>
      </c>
      <c r="J440" s="257" t="str">
        <f t="shared" ref="J440:J444" si="1687">IF(G440&lt;0,"STOPP!","OK!")</f>
        <v>OK!</v>
      </c>
      <c r="K440" s="257" t="str">
        <f t="shared" ref="K440:K444" si="1688">IF(H440&lt;0,"STOPP!","OK!")</f>
        <v>OK!</v>
      </c>
      <c r="L440" s="257" t="str">
        <f t="shared" ref="L440:L444" si="1689">IF(I440&lt;0,"STOPP!","OK!")</f>
        <v>OK!</v>
      </c>
      <c r="M440" s="257" t="str">
        <f t="shared" ref="M440:M444" si="1690">IF(J440&lt;0,"STOPP!","OK!")</f>
        <v>OK!</v>
      </c>
      <c r="N440" s="257" t="str">
        <f t="shared" ref="N440:N444" si="1691">IF(K440&lt;0,"STOPP!","OK!")</f>
        <v>OK!</v>
      </c>
      <c r="O440" s="257" t="str">
        <f t="shared" ref="O440:O444" si="1692">IF(L440&lt;0,"STOPP!","OK!")</f>
        <v>OK!</v>
      </c>
      <c r="P440" s="257" t="str">
        <f t="shared" ref="P440:P444" si="1693">IF(M440&lt;0,"STOPP!","OK!")</f>
        <v>OK!</v>
      </c>
      <c r="Q440" s="257" t="str">
        <f t="shared" ref="Q440:Q444" si="1694">IF(N440&lt;0,"STOPP!","OK!")</f>
        <v>OK!</v>
      </c>
      <c r="R440" s="257" t="str">
        <f t="shared" ref="R440:R444" si="1695">IF(O440&lt;0,"STOPP!","OK!")</f>
        <v>OK!</v>
      </c>
      <c r="S440" s="257" t="str">
        <f t="shared" ref="S440:S442" si="1696">IF(D440&lt;0,"STOPP!","OK!")</f>
        <v>OK!</v>
      </c>
      <c r="T440" s="257" t="str">
        <f t="shared" ref="T440:T442" si="1697">IF(E440&lt;0,"STOPP!","OK!")</f>
        <v>OK!</v>
      </c>
    </row>
    <row r="441" spans="1:20" hidden="1">
      <c r="A441" s="190" t="e">
        <f>A$9</f>
        <v>#REF!</v>
      </c>
      <c r="B441" s="190"/>
      <c r="C441" s="192"/>
      <c r="D441" s="192"/>
      <c r="E441" s="192"/>
      <c r="F441" s="257" t="str">
        <f t="shared" si="1683"/>
        <v>OK!</v>
      </c>
      <c r="G441" s="257" t="str">
        <f t="shared" si="1684"/>
        <v>OK!</v>
      </c>
      <c r="H441" s="257" t="str">
        <f t="shared" si="1685"/>
        <v>OK!</v>
      </c>
      <c r="I441" s="257" t="str">
        <f t="shared" si="1686"/>
        <v>OK!</v>
      </c>
      <c r="J441" s="257" t="str">
        <f t="shared" si="1687"/>
        <v>OK!</v>
      </c>
      <c r="K441" s="257" t="str">
        <f t="shared" si="1688"/>
        <v>OK!</v>
      </c>
      <c r="L441" s="257" t="str">
        <f t="shared" si="1689"/>
        <v>OK!</v>
      </c>
      <c r="M441" s="257" t="str">
        <f t="shared" si="1690"/>
        <v>OK!</v>
      </c>
      <c r="N441" s="257" t="str">
        <f t="shared" si="1691"/>
        <v>OK!</v>
      </c>
      <c r="O441" s="257" t="str">
        <f t="shared" si="1692"/>
        <v>OK!</v>
      </c>
      <c r="P441" s="257" t="str">
        <f t="shared" si="1693"/>
        <v>OK!</v>
      </c>
      <c r="Q441" s="257" t="str">
        <f t="shared" si="1694"/>
        <v>OK!</v>
      </c>
      <c r="R441" s="257" t="str">
        <f t="shared" si="1695"/>
        <v>OK!</v>
      </c>
      <c r="S441" s="257" t="str">
        <f t="shared" si="1696"/>
        <v>OK!</v>
      </c>
      <c r="T441" s="257" t="str">
        <f t="shared" si="1697"/>
        <v>OK!</v>
      </c>
    </row>
    <row r="442" spans="1:20" hidden="1">
      <c r="A442" s="357" t="e">
        <f>A$10</f>
        <v>#REF!</v>
      </c>
      <c r="B442" s="358"/>
      <c r="C442" s="355">
        <f>C443-C440-C441</f>
        <v>0</v>
      </c>
      <c r="D442" s="353">
        <f>D443-D440-D441</f>
        <v>0</v>
      </c>
      <c r="E442" s="353">
        <f>E443-E440-E441</f>
        <v>0</v>
      </c>
      <c r="F442" s="257" t="str">
        <f t="shared" si="1683"/>
        <v>OK!</v>
      </c>
      <c r="G442" s="257" t="str">
        <f t="shared" si="1684"/>
        <v>OK!</v>
      </c>
      <c r="H442" s="257" t="str">
        <f t="shared" si="1685"/>
        <v>OK!</v>
      </c>
      <c r="I442" s="257" t="str">
        <f t="shared" si="1686"/>
        <v>OK!</v>
      </c>
      <c r="J442" s="257" t="str">
        <f t="shared" si="1687"/>
        <v>OK!</v>
      </c>
      <c r="K442" s="257" t="str">
        <f t="shared" si="1688"/>
        <v>OK!</v>
      </c>
      <c r="L442" s="257" t="str">
        <f t="shared" si="1689"/>
        <v>OK!</v>
      </c>
      <c r="M442" s="257" t="str">
        <f t="shared" si="1690"/>
        <v>OK!</v>
      </c>
      <c r="N442" s="257" t="str">
        <f t="shared" si="1691"/>
        <v>OK!</v>
      </c>
      <c r="O442" s="257" t="str">
        <f t="shared" si="1692"/>
        <v>OK!</v>
      </c>
      <c r="P442" s="257" t="str">
        <f t="shared" si="1693"/>
        <v>OK!</v>
      </c>
      <c r="Q442" s="257" t="str">
        <f t="shared" si="1694"/>
        <v>OK!</v>
      </c>
      <c r="R442" s="257" t="str">
        <f t="shared" si="1695"/>
        <v>OK!</v>
      </c>
      <c r="S442" s="257" t="str">
        <f t="shared" si="1696"/>
        <v>OK!</v>
      </c>
      <c r="T442" s="257" t="str">
        <f t="shared" si="1697"/>
        <v>OK!</v>
      </c>
    </row>
    <row r="443" spans="1:20" hidden="1">
      <c r="A443" s="347" t="e">
        <f>A$11</f>
        <v>#REF!</v>
      </c>
      <c r="B443" s="348"/>
      <c r="C443" s="356"/>
      <c r="D443" s="354"/>
      <c r="E443" s="354"/>
      <c r="F443" s="257" t="str">
        <f>IF(C443&lt;0,"STOPP!","OK!")</f>
        <v>OK!</v>
      </c>
      <c r="G443" s="257" t="str">
        <f t="shared" si="1684"/>
        <v>OK!</v>
      </c>
      <c r="H443" s="257" t="str">
        <f t="shared" si="1685"/>
        <v>OK!</v>
      </c>
      <c r="I443" s="257" t="str">
        <f t="shared" si="1686"/>
        <v>OK!</v>
      </c>
      <c r="J443" s="257" t="str">
        <f t="shared" si="1687"/>
        <v>OK!</v>
      </c>
      <c r="K443" s="257" t="str">
        <f t="shared" si="1688"/>
        <v>OK!</v>
      </c>
      <c r="L443" s="257" t="str">
        <f t="shared" si="1689"/>
        <v>OK!</v>
      </c>
      <c r="M443" s="257" t="str">
        <f t="shared" si="1690"/>
        <v>OK!</v>
      </c>
      <c r="N443" s="257" t="str">
        <f t="shared" si="1691"/>
        <v>OK!</v>
      </c>
      <c r="O443" s="257" t="str">
        <f t="shared" si="1692"/>
        <v>OK!</v>
      </c>
      <c r="P443" s="257" t="str">
        <f t="shared" si="1693"/>
        <v>OK!</v>
      </c>
      <c r="Q443" s="257" t="str">
        <f t="shared" si="1694"/>
        <v>OK!</v>
      </c>
      <c r="R443" s="257" t="str">
        <f t="shared" si="1695"/>
        <v>OK!</v>
      </c>
      <c r="S443" s="257" t="str">
        <f>IF(D443&lt;0,"STOPP!","OK!")</f>
        <v>OK!</v>
      </c>
      <c r="T443" s="257" t="str">
        <f>IF(E443&lt;0,"STOPP!","OK!")</f>
        <v>OK!</v>
      </c>
    </row>
    <row r="444" spans="1:20" hidden="1">
      <c r="A444" s="359" t="e">
        <f>A$12</f>
        <v>#REF!</v>
      </c>
      <c r="B444" s="355"/>
      <c r="C444" s="355" t="e">
        <f>#REF!</f>
        <v>#REF!</v>
      </c>
      <c r="D444" s="355" t="e">
        <f>#REF!</f>
        <v>#REF!</v>
      </c>
      <c r="E444" s="355" t="e">
        <f>#REF!</f>
        <v>#REF!</v>
      </c>
      <c r="F444" s="257" t="e">
        <f>IF(C444&gt;C443,"STOPP!","OK!")</f>
        <v>#REF!</v>
      </c>
      <c r="G444" s="257" t="e">
        <f t="shared" si="1684"/>
        <v>#REF!</v>
      </c>
      <c r="H444" s="257" t="e">
        <f t="shared" si="1685"/>
        <v>#REF!</v>
      </c>
      <c r="I444" s="257" t="e">
        <f t="shared" si="1686"/>
        <v>#REF!</v>
      </c>
      <c r="J444" s="257" t="e">
        <f t="shared" si="1687"/>
        <v>#REF!</v>
      </c>
      <c r="K444" s="257" t="e">
        <f t="shared" si="1688"/>
        <v>#REF!</v>
      </c>
      <c r="L444" s="257" t="e">
        <f t="shared" si="1689"/>
        <v>#REF!</v>
      </c>
      <c r="M444" s="257" t="e">
        <f t="shared" si="1690"/>
        <v>#REF!</v>
      </c>
      <c r="N444" s="257" t="e">
        <f t="shared" si="1691"/>
        <v>#REF!</v>
      </c>
      <c r="O444" s="257" t="e">
        <f t="shared" si="1692"/>
        <v>#REF!</v>
      </c>
      <c r="P444" s="257" t="e">
        <f t="shared" si="1693"/>
        <v>#REF!</v>
      </c>
      <c r="Q444" s="257" t="e">
        <f t="shared" si="1694"/>
        <v>#REF!</v>
      </c>
      <c r="R444" s="257" t="e">
        <f t="shared" si="1695"/>
        <v>#REF!</v>
      </c>
      <c r="S444" s="257" t="e">
        <f>IF(D444&gt;D443,"STOPP!","OK!")</f>
        <v>#REF!</v>
      </c>
      <c r="T444" s="257" t="e">
        <f>IF(E444&gt;E443,"STOPP!","OK!")</f>
        <v>#REF!</v>
      </c>
    </row>
    <row r="445" spans="1:20" ht="21.75" customHeight="1">
      <c r="A445" s="454" t="e">
        <f>'(B2) Struktura Organizative'!A66</f>
        <v>#REF!</v>
      </c>
      <c r="B445" s="586" t="e">
        <f>'(B2) Struktura Organizative'!B66</f>
        <v>#REF!</v>
      </c>
      <c r="C445" s="587"/>
      <c r="D445" s="587"/>
      <c r="E445" s="588"/>
      <c r="G445" s="216">
        <f>C449</f>
        <v>0</v>
      </c>
      <c r="H445" s="216">
        <f t="shared" ref="H445" si="1698">D449</f>
        <v>0</v>
      </c>
      <c r="I445" s="216">
        <f t="shared" ref="I445" si="1699">E449</f>
        <v>0</v>
      </c>
      <c r="J445" s="216">
        <f>C446</f>
        <v>0</v>
      </c>
      <c r="K445" s="216">
        <f t="shared" ref="K445" si="1700">D446</f>
        <v>0</v>
      </c>
      <c r="L445" s="216">
        <f t="shared" ref="L445" si="1701">E446</f>
        <v>0</v>
      </c>
      <c r="M445" s="216">
        <f>C447</f>
        <v>0</v>
      </c>
      <c r="N445" s="216">
        <f t="shared" ref="N445" si="1702">D447</f>
        <v>0</v>
      </c>
      <c r="O445" s="216">
        <f t="shared" ref="O445" si="1703">E447</f>
        <v>0</v>
      </c>
      <c r="P445" s="216">
        <f>C448</f>
        <v>0</v>
      </c>
      <c r="Q445" s="216">
        <f t="shared" ref="Q445" si="1704">D448</f>
        <v>0</v>
      </c>
      <c r="R445" s="216">
        <f t="shared" ref="R445" si="1705">E448</f>
        <v>0</v>
      </c>
    </row>
    <row r="446" spans="1:20">
      <c r="A446" s="190" t="e">
        <f>A$8</f>
        <v>#REF!</v>
      </c>
      <c r="B446" s="190"/>
      <c r="C446" s="355">
        <f>C452</f>
        <v>0</v>
      </c>
      <c r="D446" s="355">
        <f t="shared" ref="D446:E446" si="1706">D452</f>
        <v>0</v>
      </c>
      <c r="E446" s="355">
        <f t="shared" si="1706"/>
        <v>0</v>
      </c>
      <c r="F446" s="257" t="str">
        <f t="shared" ref="F446:F448" si="1707">IF(C446&lt;0,"STOPP!","OK!")</f>
        <v>OK!</v>
      </c>
      <c r="G446" s="257" t="str">
        <f t="shared" ref="G446:G448" si="1708">IF(D446&lt;0,"STOPP!","OK!")</f>
        <v>OK!</v>
      </c>
      <c r="H446" s="257" t="str">
        <f t="shared" ref="H446:H448" si="1709">IF(E446&lt;0,"STOPP!","OK!")</f>
        <v>OK!</v>
      </c>
      <c r="I446" s="257" t="str">
        <f t="shared" ref="I446:I448" si="1710">IF(F446&lt;0,"STOPP!","OK!")</f>
        <v>OK!</v>
      </c>
      <c r="J446" s="257" t="str">
        <f t="shared" ref="J446:J448" si="1711">IF(G446&lt;0,"STOPP!","OK!")</f>
        <v>OK!</v>
      </c>
      <c r="K446" s="257" t="str">
        <f t="shared" ref="K446:K448" si="1712">IF(H446&lt;0,"STOPP!","OK!")</f>
        <v>OK!</v>
      </c>
      <c r="L446" s="257" t="str">
        <f t="shared" ref="L446:L448" si="1713">IF(I446&lt;0,"STOPP!","OK!")</f>
        <v>OK!</v>
      </c>
      <c r="M446" s="257" t="str">
        <f t="shared" ref="M446:M448" si="1714">IF(J446&lt;0,"STOPP!","OK!")</f>
        <v>OK!</v>
      </c>
      <c r="N446" s="257" t="str">
        <f t="shared" ref="N446:N448" si="1715">IF(K446&lt;0,"STOPP!","OK!")</f>
        <v>OK!</v>
      </c>
      <c r="O446" s="257" t="str">
        <f t="shared" ref="O446:O448" si="1716">IF(L446&lt;0,"STOPP!","OK!")</f>
        <v>OK!</v>
      </c>
      <c r="P446" s="257" t="str">
        <f t="shared" ref="P446:P448" si="1717">IF(M446&lt;0,"STOPP!","OK!")</f>
        <v>OK!</v>
      </c>
      <c r="Q446" s="257" t="str">
        <f t="shared" ref="Q446:Q448" si="1718">IF(N446&lt;0,"STOPP!","OK!")</f>
        <v>OK!</v>
      </c>
      <c r="R446" s="257" t="str">
        <f t="shared" ref="R446:R448" si="1719">IF(O446&lt;0,"STOPP!","OK!")</f>
        <v>OK!</v>
      </c>
      <c r="S446" s="257" t="str">
        <f t="shared" ref="S446:S448" si="1720">IF(D446&lt;0,"STOPP!","OK!")</f>
        <v>OK!</v>
      </c>
      <c r="T446" s="257" t="str">
        <f t="shared" ref="T446:T448" si="1721">IF(E446&lt;0,"STOPP!","OK!")</f>
        <v>OK!</v>
      </c>
    </row>
    <row r="447" spans="1:20">
      <c r="A447" s="190" t="e">
        <f>A$9</f>
        <v>#REF!</v>
      </c>
      <c r="B447" s="190"/>
      <c r="C447" s="355">
        <f>C453</f>
        <v>0</v>
      </c>
      <c r="D447" s="355">
        <f t="shared" ref="D447:E447" si="1722">D453</f>
        <v>0</v>
      </c>
      <c r="E447" s="355">
        <f t="shared" si="1722"/>
        <v>0</v>
      </c>
      <c r="F447" s="257" t="str">
        <f t="shared" si="1707"/>
        <v>OK!</v>
      </c>
      <c r="G447" s="257" t="str">
        <f t="shared" si="1708"/>
        <v>OK!</v>
      </c>
      <c r="H447" s="257" t="str">
        <f t="shared" si="1709"/>
        <v>OK!</v>
      </c>
      <c r="I447" s="257" t="str">
        <f t="shared" si="1710"/>
        <v>OK!</v>
      </c>
      <c r="J447" s="257" t="str">
        <f t="shared" si="1711"/>
        <v>OK!</v>
      </c>
      <c r="K447" s="257" t="str">
        <f t="shared" si="1712"/>
        <v>OK!</v>
      </c>
      <c r="L447" s="257" t="str">
        <f t="shared" si="1713"/>
        <v>OK!</v>
      </c>
      <c r="M447" s="257" t="str">
        <f t="shared" si="1714"/>
        <v>OK!</v>
      </c>
      <c r="N447" s="257" t="str">
        <f t="shared" si="1715"/>
        <v>OK!</v>
      </c>
      <c r="O447" s="257" t="str">
        <f t="shared" si="1716"/>
        <v>OK!</v>
      </c>
      <c r="P447" s="257" t="str">
        <f t="shared" si="1717"/>
        <v>OK!</v>
      </c>
      <c r="Q447" s="257" t="str">
        <f t="shared" si="1718"/>
        <v>OK!</v>
      </c>
      <c r="R447" s="257" t="str">
        <f t="shared" si="1719"/>
        <v>OK!</v>
      </c>
      <c r="S447" s="257" t="str">
        <f t="shared" si="1720"/>
        <v>OK!</v>
      </c>
      <c r="T447" s="257" t="str">
        <f t="shared" si="1721"/>
        <v>OK!</v>
      </c>
    </row>
    <row r="448" spans="1:20">
      <c r="A448" s="357" t="e">
        <f>A$10</f>
        <v>#REF!</v>
      </c>
      <c r="B448" s="358"/>
      <c r="C448" s="355">
        <f>C449-C446-C447</f>
        <v>0</v>
      </c>
      <c r="D448" s="353">
        <f>D449-D446-D447</f>
        <v>0</v>
      </c>
      <c r="E448" s="353">
        <f>E449-E446-E447</f>
        <v>0</v>
      </c>
      <c r="F448" s="257" t="str">
        <f t="shared" si="1707"/>
        <v>OK!</v>
      </c>
      <c r="G448" s="257" t="str">
        <f t="shared" si="1708"/>
        <v>OK!</v>
      </c>
      <c r="H448" s="257" t="str">
        <f t="shared" si="1709"/>
        <v>OK!</v>
      </c>
      <c r="I448" s="257" t="str">
        <f t="shared" si="1710"/>
        <v>OK!</v>
      </c>
      <c r="J448" s="257" t="str">
        <f t="shared" si="1711"/>
        <v>OK!</v>
      </c>
      <c r="K448" s="257" t="str">
        <f t="shared" si="1712"/>
        <v>OK!</v>
      </c>
      <c r="L448" s="257" t="str">
        <f t="shared" si="1713"/>
        <v>OK!</v>
      </c>
      <c r="M448" s="257" t="str">
        <f t="shared" si="1714"/>
        <v>OK!</v>
      </c>
      <c r="N448" s="257" t="str">
        <f t="shared" si="1715"/>
        <v>OK!</v>
      </c>
      <c r="O448" s="257" t="str">
        <f t="shared" si="1716"/>
        <v>OK!</v>
      </c>
      <c r="P448" s="257" t="str">
        <f t="shared" si="1717"/>
        <v>OK!</v>
      </c>
      <c r="Q448" s="257" t="str">
        <f t="shared" si="1718"/>
        <v>OK!</v>
      </c>
      <c r="R448" s="257" t="str">
        <f t="shared" si="1719"/>
        <v>OK!</v>
      </c>
      <c r="S448" s="257" t="str">
        <f t="shared" si="1720"/>
        <v>OK!</v>
      </c>
      <c r="T448" s="257" t="str">
        <f t="shared" si="1721"/>
        <v>OK!</v>
      </c>
    </row>
    <row r="449" spans="1:20">
      <c r="A449" s="347" t="e">
        <f>A$11</f>
        <v>#REF!</v>
      </c>
      <c r="B449" s="348"/>
      <c r="C449" s="355">
        <f>C455</f>
        <v>0</v>
      </c>
      <c r="D449" s="355">
        <f t="shared" ref="D449:E449" si="1723">D455</f>
        <v>0</v>
      </c>
      <c r="E449" s="355">
        <f t="shared" si="1723"/>
        <v>0</v>
      </c>
      <c r="F449" s="257" t="str">
        <f>IF(C449&lt;0,"STOPP!","OK!")</f>
        <v>OK!</v>
      </c>
      <c r="G449" s="257" t="str">
        <f t="shared" ref="G449:G450" si="1724">IF(D449&lt;0,"STOPP!","OK!")</f>
        <v>OK!</v>
      </c>
      <c r="H449" s="257" t="str">
        <f t="shared" ref="H449:H450" si="1725">IF(E449&lt;0,"STOPP!","OK!")</f>
        <v>OK!</v>
      </c>
      <c r="I449" s="257" t="str">
        <f t="shared" ref="I449:I450" si="1726">IF(F449&lt;0,"STOPP!","OK!")</f>
        <v>OK!</v>
      </c>
      <c r="J449" s="257" t="str">
        <f t="shared" ref="J449:J450" si="1727">IF(G449&lt;0,"STOPP!","OK!")</f>
        <v>OK!</v>
      </c>
      <c r="K449" s="257" t="str">
        <f t="shared" ref="K449:K450" si="1728">IF(H449&lt;0,"STOPP!","OK!")</f>
        <v>OK!</v>
      </c>
      <c r="L449" s="257" t="str">
        <f t="shared" ref="L449:L450" si="1729">IF(I449&lt;0,"STOPP!","OK!")</f>
        <v>OK!</v>
      </c>
      <c r="M449" s="257" t="str">
        <f t="shared" ref="M449:M450" si="1730">IF(J449&lt;0,"STOPP!","OK!")</f>
        <v>OK!</v>
      </c>
      <c r="N449" s="257" t="str">
        <f t="shared" ref="N449:N450" si="1731">IF(K449&lt;0,"STOPP!","OK!")</f>
        <v>OK!</v>
      </c>
      <c r="O449" s="257" t="str">
        <f t="shared" ref="O449:O450" si="1732">IF(L449&lt;0,"STOPP!","OK!")</f>
        <v>OK!</v>
      </c>
      <c r="P449" s="257" t="str">
        <f t="shared" ref="P449:P450" si="1733">IF(M449&lt;0,"STOPP!","OK!")</f>
        <v>OK!</v>
      </c>
      <c r="Q449" s="257" t="str">
        <f t="shared" ref="Q449:Q450" si="1734">IF(N449&lt;0,"STOPP!","OK!")</f>
        <v>OK!</v>
      </c>
      <c r="R449" s="257" t="str">
        <f t="shared" ref="R449:R450" si="1735">IF(O449&lt;0,"STOPP!","OK!")</f>
        <v>OK!</v>
      </c>
      <c r="S449" s="257" t="str">
        <f>IF(D449&lt;0,"STOPP!","OK!")</f>
        <v>OK!</v>
      </c>
      <c r="T449" s="257" t="str">
        <f>IF(E449&lt;0,"STOPP!","OK!")</f>
        <v>OK!</v>
      </c>
    </row>
    <row r="450" spans="1:20">
      <c r="A450" s="359" t="e">
        <f>A$12</f>
        <v>#REF!</v>
      </c>
      <c r="B450" s="355"/>
      <c r="C450" s="355" t="e">
        <f>#REF!</f>
        <v>#REF!</v>
      </c>
      <c r="D450" s="353" t="e">
        <f>#REF!</f>
        <v>#REF!</v>
      </c>
      <c r="E450" s="353" t="e">
        <f>#REF!</f>
        <v>#REF!</v>
      </c>
      <c r="F450" s="257" t="e">
        <f>IF(C450&gt;C449,"STOPP!","OK!")</f>
        <v>#REF!</v>
      </c>
      <c r="G450" s="257" t="e">
        <f t="shared" si="1724"/>
        <v>#REF!</v>
      </c>
      <c r="H450" s="257" t="e">
        <f t="shared" si="1725"/>
        <v>#REF!</v>
      </c>
      <c r="I450" s="257" t="e">
        <f t="shared" si="1726"/>
        <v>#REF!</v>
      </c>
      <c r="J450" s="257" t="e">
        <f t="shared" si="1727"/>
        <v>#REF!</v>
      </c>
      <c r="K450" s="257" t="e">
        <f t="shared" si="1728"/>
        <v>#REF!</v>
      </c>
      <c r="L450" s="257" t="e">
        <f t="shared" si="1729"/>
        <v>#REF!</v>
      </c>
      <c r="M450" s="257" t="e">
        <f t="shared" si="1730"/>
        <v>#REF!</v>
      </c>
      <c r="N450" s="257" t="e">
        <f t="shared" si="1731"/>
        <v>#REF!</v>
      </c>
      <c r="O450" s="257" t="e">
        <f t="shared" si="1732"/>
        <v>#REF!</v>
      </c>
      <c r="P450" s="257" t="e">
        <f t="shared" si="1733"/>
        <v>#REF!</v>
      </c>
      <c r="Q450" s="257" t="e">
        <f t="shared" si="1734"/>
        <v>#REF!</v>
      </c>
      <c r="R450" s="257" t="e">
        <f t="shared" si="1735"/>
        <v>#REF!</v>
      </c>
      <c r="S450" s="257" t="e">
        <f>IF(D450&gt;D449,"STOPP!","OK!")</f>
        <v>#REF!</v>
      </c>
      <c r="T450" s="257" t="e">
        <f>IF(E450&gt;E449,"STOPP!","OK!")</f>
        <v>#REF!</v>
      </c>
    </row>
    <row r="451" spans="1:20" ht="15.75">
      <c r="A451" s="465" t="e">
        <f>#REF!</f>
        <v>#REF!</v>
      </c>
      <c r="B451" s="583" t="e">
        <f>#REF!</f>
        <v>#REF!</v>
      </c>
      <c r="C451" s="584"/>
      <c r="D451" s="584"/>
      <c r="E451" s="585"/>
      <c r="F451" s="257"/>
      <c r="G451" s="257"/>
      <c r="H451" s="257"/>
      <c r="I451" s="257"/>
      <c r="J451" s="257"/>
      <c r="K451" s="257"/>
      <c r="L451" s="257"/>
      <c r="M451" s="257"/>
      <c r="N451" s="257"/>
      <c r="O451" s="257"/>
      <c r="P451" s="257"/>
      <c r="Q451" s="257"/>
      <c r="R451" s="257"/>
      <c r="S451" s="257"/>
      <c r="T451" s="257"/>
    </row>
    <row r="452" spans="1:20">
      <c r="A452" s="190" t="e">
        <f>A$8</f>
        <v>#REF!</v>
      </c>
      <c r="B452" s="190"/>
      <c r="C452" s="191"/>
      <c r="D452" s="191"/>
      <c r="E452" s="191"/>
      <c r="F452" s="257" t="str">
        <f t="shared" ref="F452:F454" si="1736">IF(C452&lt;0,"STOPP!","OK!")</f>
        <v>OK!</v>
      </c>
      <c r="G452" s="257" t="str">
        <f t="shared" ref="G452:G456" si="1737">IF(D452&lt;0,"STOPP!","OK!")</f>
        <v>OK!</v>
      </c>
      <c r="H452" s="257" t="str">
        <f t="shared" ref="H452:H456" si="1738">IF(E452&lt;0,"STOPP!","OK!")</f>
        <v>OK!</v>
      </c>
      <c r="I452" s="257" t="str">
        <f t="shared" ref="I452:I456" si="1739">IF(F452&lt;0,"STOPP!","OK!")</f>
        <v>OK!</v>
      </c>
      <c r="J452" s="257" t="str">
        <f t="shared" ref="J452:J456" si="1740">IF(G452&lt;0,"STOPP!","OK!")</f>
        <v>OK!</v>
      </c>
      <c r="K452" s="257" t="str">
        <f t="shared" ref="K452:K456" si="1741">IF(H452&lt;0,"STOPP!","OK!")</f>
        <v>OK!</v>
      </c>
      <c r="L452" s="257" t="str">
        <f t="shared" ref="L452:L456" si="1742">IF(I452&lt;0,"STOPP!","OK!")</f>
        <v>OK!</v>
      </c>
      <c r="M452" s="257" t="str">
        <f t="shared" ref="M452:M456" si="1743">IF(J452&lt;0,"STOPP!","OK!")</f>
        <v>OK!</v>
      </c>
      <c r="N452" s="257" t="str">
        <f t="shared" ref="N452:N456" si="1744">IF(K452&lt;0,"STOPP!","OK!")</f>
        <v>OK!</v>
      </c>
      <c r="O452" s="257" t="str">
        <f t="shared" ref="O452:O456" si="1745">IF(L452&lt;0,"STOPP!","OK!")</f>
        <v>OK!</v>
      </c>
      <c r="P452" s="257" t="str">
        <f t="shared" ref="P452:P456" si="1746">IF(M452&lt;0,"STOPP!","OK!")</f>
        <v>OK!</v>
      </c>
      <c r="Q452" s="257" t="str">
        <f t="shared" ref="Q452:Q456" si="1747">IF(N452&lt;0,"STOPP!","OK!")</f>
        <v>OK!</v>
      </c>
      <c r="R452" s="257" t="str">
        <f t="shared" ref="R452:R456" si="1748">IF(O452&lt;0,"STOPP!","OK!")</f>
        <v>OK!</v>
      </c>
      <c r="S452" s="257" t="str">
        <f t="shared" ref="S452:S454" si="1749">IF(D452&lt;0,"STOPP!","OK!")</f>
        <v>OK!</v>
      </c>
      <c r="T452" s="257" t="str">
        <f t="shared" ref="T452:T454" si="1750">IF(E452&lt;0,"STOPP!","OK!")</f>
        <v>OK!</v>
      </c>
    </row>
    <row r="453" spans="1:20">
      <c r="A453" s="190" t="e">
        <f>A$9</f>
        <v>#REF!</v>
      </c>
      <c r="B453" s="190"/>
      <c r="C453" s="192"/>
      <c r="D453" s="192"/>
      <c r="E453" s="192"/>
      <c r="F453" s="257" t="str">
        <f t="shared" si="1736"/>
        <v>OK!</v>
      </c>
      <c r="G453" s="257" t="str">
        <f t="shared" si="1737"/>
        <v>OK!</v>
      </c>
      <c r="H453" s="257" t="str">
        <f t="shared" si="1738"/>
        <v>OK!</v>
      </c>
      <c r="I453" s="257" t="str">
        <f t="shared" si="1739"/>
        <v>OK!</v>
      </c>
      <c r="J453" s="257" t="str">
        <f t="shared" si="1740"/>
        <v>OK!</v>
      </c>
      <c r="K453" s="257" t="str">
        <f t="shared" si="1741"/>
        <v>OK!</v>
      </c>
      <c r="L453" s="257" t="str">
        <f t="shared" si="1742"/>
        <v>OK!</v>
      </c>
      <c r="M453" s="257" t="str">
        <f t="shared" si="1743"/>
        <v>OK!</v>
      </c>
      <c r="N453" s="257" t="str">
        <f t="shared" si="1744"/>
        <v>OK!</v>
      </c>
      <c r="O453" s="257" t="str">
        <f t="shared" si="1745"/>
        <v>OK!</v>
      </c>
      <c r="P453" s="257" t="str">
        <f t="shared" si="1746"/>
        <v>OK!</v>
      </c>
      <c r="Q453" s="257" t="str">
        <f t="shared" si="1747"/>
        <v>OK!</v>
      </c>
      <c r="R453" s="257" t="str">
        <f t="shared" si="1748"/>
        <v>OK!</v>
      </c>
      <c r="S453" s="257" t="str">
        <f t="shared" si="1749"/>
        <v>OK!</v>
      </c>
      <c r="T453" s="257" t="str">
        <f t="shared" si="1750"/>
        <v>OK!</v>
      </c>
    </row>
    <row r="454" spans="1:20">
      <c r="A454" s="357" t="e">
        <f>A$10</f>
        <v>#REF!</v>
      </c>
      <c r="B454" s="358"/>
      <c r="C454" s="355">
        <f>C455-C452-C453</f>
        <v>0</v>
      </c>
      <c r="D454" s="353">
        <f>D455-D452-D453</f>
        <v>0</v>
      </c>
      <c r="E454" s="353">
        <f>E455-E452-E453</f>
        <v>0</v>
      </c>
      <c r="F454" s="257" t="str">
        <f t="shared" si="1736"/>
        <v>OK!</v>
      </c>
      <c r="G454" s="257" t="str">
        <f t="shared" si="1737"/>
        <v>OK!</v>
      </c>
      <c r="H454" s="257" t="str">
        <f t="shared" si="1738"/>
        <v>OK!</v>
      </c>
      <c r="I454" s="257" t="str">
        <f t="shared" si="1739"/>
        <v>OK!</v>
      </c>
      <c r="J454" s="257" t="str">
        <f t="shared" si="1740"/>
        <v>OK!</v>
      </c>
      <c r="K454" s="257" t="str">
        <f t="shared" si="1741"/>
        <v>OK!</v>
      </c>
      <c r="L454" s="257" t="str">
        <f t="shared" si="1742"/>
        <v>OK!</v>
      </c>
      <c r="M454" s="257" t="str">
        <f t="shared" si="1743"/>
        <v>OK!</v>
      </c>
      <c r="N454" s="257" t="str">
        <f t="shared" si="1744"/>
        <v>OK!</v>
      </c>
      <c r="O454" s="257" t="str">
        <f t="shared" si="1745"/>
        <v>OK!</v>
      </c>
      <c r="P454" s="257" t="str">
        <f t="shared" si="1746"/>
        <v>OK!</v>
      </c>
      <c r="Q454" s="257" t="str">
        <f t="shared" si="1747"/>
        <v>OK!</v>
      </c>
      <c r="R454" s="257" t="str">
        <f t="shared" si="1748"/>
        <v>OK!</v>
      </c>
      <c r="S454" s="257" t="str">
        <f t="shared" si="1749"/>
        <v>OK!</v>
      </c>
      <c r="T454" s="257" t="str">
        <f t="shared" si="1750"/>
        <v>OK!</v>
      </c>
    </row>
    <row r="455" spans="1:20">
      <c r="A455" s="347" t="e">
        <f>A$11</f>
        <v>#REF!</v>
      </c>
      <c r="B455" s="348"/>
      <c r="C455" s="356"/>
      <c r="D455" s="354"/>
      <c r="E455" s="354"/>
      <c r="F455" s="257" t="str">
        <f>IF(C455&lt;0,"STOPP!","OK!")</f>
        <v>OK!</v>
      </c>
      <c r="G455" s="257" t="str">
        <f t="shared" si="1737"/>
        <v>OK!</v>
      </c>
      <c r="H455" s="257" t="str">
        <f t="shared" si="1738"/>
        <v>OK!</v>
      </c>
      <c r="I455" s="257" t="str">
        <f t="shared" si="1739"/>
        <v>OK!</v>
      </c>
      <c r="J455" s="257" t="str">
        <f t="shared" si="1740"/>
        <v>OK!</v>
      </c>
      <c r="K455" s="257" t="str">
        <f t="shared" si="1741"/>
        <v>OK!</v>
      </c>
      <c r="L455" s="257" t="str">
        <f t="shared" si="1742"/>
        <v>OK!</v>
      </c>
      <c r="M455" s="257" t="str">
        <f t="shared" si="1743"/>
        <v>OK!</v>
      </c>
      <c r="N455" s="257" t="str">
        <f t="shared" si="1744"/>
        <v>OK!</v>
      </c>
      <c r="O455" s="257" t="str">
        <f t="shared" si="1745"/>
        <v>OK!</v>
      </c>
      <c r="P455" s="257" t="str">
        <f t="shared" si="1746"/>
        <v>OK!</v>
      </c>
      <c r="Q455" s="257" t="str">
        <f t="shared" si="1747"/>
        <v>OK!</v>
      </c>
      <c r="R455" s="257" t="str">
        <f t="shared" si="1748"/>
        <v>OK!</v>
      </c>
      <c r="S455" s="257" t="str">
        <f>IF(D455&lt;0,"STOPP!","OK!")</f>
        <v>OK!</v>
      </c>
      <c r="T455" s="257" t="str">
        <f>IF(E455&lt;0,"STOPP!","OK!")</f>
        <v>OK!</v>
      </c>
    </row>
    <row r="456" spans="1:20">
      <c r="A456" s="359" t="e">
        <f>A$12</f>
        <v>#REF!</v>
      </c>
      <c r="B456" s="355"/>
      <c r="C456" s="355" t="e">
        <f>#REF!</f>
        <v>#REF!</v>
      </c>
      <c r="D456" s="355" t="e">
        <f>#REF!</f>
        <v>#REF!</v>
      </c>
      <c r="E456" s="355" t="e">
        <f>#REF!</f>
        <v>#REF!</v>
      </c>
      <c r="F456" s="257" t="e">
        <f>IF(C456&gt;C455,"STOPP!","OK!")</f>
        <v>#REF!</v>
      </c>
      <c r="G456" s="257" t="e">
        <f t="shared" si="1737"/>
        <v>#REF!</v>
      </c>
      <c r="H456" s="257" t="e">
        <f t="shared" si="1738"/>
        <v>#REF!</v>
      </c>
      <c r="I456" s="257" t="e">
        <f t="shared" si="1739"/>
        <v>#REF!</v>
      </c>
      <c r="J456" s="257" t="e">
        <f t="shared" si="1740"/>
        <v>#REF!</v>
      </c>
      <c r="K456" s="257" t="e">
        <f t="shared" si="1741"/>
        <v>#REF!</v>
      </c>
      <c r="L456" s="257" t="e">
        <f t="shared" si="1742"/>
        <v>#REF!</v>
      </c>
      <c r="M456" s="257" t="e">
        <f t="shared" si="1743"/>
        <v>#REF!</v>
      </c>
      <c r="N456" s="257" t="e">
        <f t="shared" si="1744"/>
        <v>#REF!</v>
      </c>
      <c r="O456" s="257" t="e">
        <f t="shared" si="1745"/>
        <v>#REF!</v>
      </c>
      <c r="P456" s="257" t="e">
        <f t="shared" si="1746"/>
        <v>#REF!</v>
      </c>
      <c r="Q456" s="257" t="e">
        <f t="shared" si="1747"/>
        <v>#REF!</v>
      </c>
      <c r="R456" s="257" t="e">
        <f t="shared" si="1748"/>
        <v>#REF!</v>
      </c>
      <c r="S456" s="257" t="e">
        <f>IF(D456&gt;D455,"STOPP!","OK!")</f>
        <v>#REF!</v>
      </c>
      <c r="T456" s="257" t="e">
        <f>IF(E456&gt;E455,"STOPP!","OK!")</f>
        <v>#REF!</v>
      </c>
    </row>
    <row r="457" spans="1:20" ht="24.75" customHeight="1">
      <c r="A457" s="454" t="e">
        <f>'(B2) Struktura Organizative'!A68</f>
        <v>#REF!</v>
      </c>
      <c r="B457" s="586" t="e">
        <f>'(B2) Struktura Organizative'!B68</f>
        <v>#REF!</v>
      </c>
      <c r="C457" s="587"/>
      <c r="D457" s="587"/>
      <c r="E457" s="588"/>
      <c r="G457" s="216">
        <f>C461</f>
        <v>0</v>
      </c>
      <c r="H457" s="216">
        <f t="shared" ref="H457" si="1751">D461</f>
        <v>0</v>
      </c>
      <c r="I457" s="216">
        <f t="shared" ref="I457" si="1752">E461</f>
        <v>0</v>
      </c>
      <c r="J457" s="216">
        <f>C458</f>
        <v>0</v>
      </c>
      <c r="K457" s="216">
        <f t="shared" ref="K457" si="1753">D458</f>
        <v>0</v>
      </c>
      <c r="L457" s="216">
        <f t="shared" ref="L457" si="1754">E458</f>
        <v>0</v>
      </c>
      <c r="M457" s="216">
        <f>C459</f>
        <v>0</v>
      </c>
      <c r="N457" s="216">
        <f t="shared" ref="N457" si="1755">D459</f>
        <v>0</v>
      </c>
      <c r="O457" s="216">
        <f t="shared" ref="O457" si="1756">E459</f>
        <v>0</v>
      </c>
      <c r="P457" s="216">
        <f>C460</f>
        <v>0</v>
      </c>
      <c r="Q457" s="216">
        <f t="shared" ref="Q457" si="1757">D460</f>
        <v>0</v>
      </c>
      <c r="R457" s="216">
        <f t="shared" ref="R457" si="1758">E460</f>
        <v>0</v>
      </c>
    </row>
    <row r="458" spans="1:20">
      <c r="A458" s="190" t="e">
        <f>A$8</f>
        <v>#REF!</v>
      </c>
      <c r="B458" s="190"/>
      <c r="C458" s="355">
        <f>C464</f>
        <v>0</v>
      </c>
      <c r="D458" s="355">
        <f t="shared" ref="D458:E458" si="1759">D464</f>
        <v>0</v>
      </c>
      <c r="E458" s="355">
        <f t="shared" si="1759"/>
        <v>0</v>
      </c>
      <c r="F458" s="257" t="str">
        <f t="shared" ref="F458:F460" si="1760">IF(C458&lt;0,"STOPP!","OK!")</f>
        <v>OK!</v>
      </c>
      <c r="G458" s="257" t="str">
        <f t="shared" ref="G458:G460" si="1761">IF(D458&lt;0,"STOPP!","OK!")</f>
        <v>OK!</v>
      </c>
      <c r="H458" s="257" t="str">
        <f t="shared" ref="H458:H460" si="1762">IF(E458&lt;0,"STOPP!","OK!")</f>
        <v>OK!</v>
      </c>
      <c r="I458" s="257" t="str">
        <f t="shared" ref="I458:I460" si="1763">IF(F458&lt;0,"STOPP!","OK!")</f>
        <v>OK!</v>
      </c>
      <c r="J458" s="257" t="str">
        <f t="shared" ref="J458:J460" si="1764">IF(G458&lt;0,"STOPP!","OK!")</f>
        <v>OK!</v>
      </c>
      <c r="K458" s="257" t="str">
        <f t="shared" ref="K458:K460" si="1765">IF(H458&lt;0,"STOPP!","OK!")</f>
        <v>OK!</v>
      </c>
      <c r="L458" s="257" t="str">
        <f t="shared" ref="L458:L460" si="1766">IF(I458&lt;0,"STOPP!","OK!")</f>
        <v>OK!</v>
      </c>
      <c r="M458" s="257" t="str">
        <f t="shared" ref="M458:M460" si="1767">IF(J458&lt;0,"STOPP!","OK!")</f>
        <v>OK!</v>
      </c>
      <c r="N458" s="257" t="str">
        <f t="shared" ref="N458:N460" si="1768">IF(K458&lt;0,"STOPP!","OK!")</f>
        <v>OK!</v>
      </c>
      <c r="O458" s="257" t="str">
        <f t="shared" ref="O458:O460" si="1769">IF(L458&lt;0,"STOPP!","OK!")</f>
        <v>OK!</v>
      </c>
      <c r="P458" s="257" t="str">
        <f t="shared" ref="P458:P460" si="1770">IF(M458&lt;0,"STOPP!","OK!")</f>
        <v>OK!</v>
      </c>
      <c r="Q458" s="257" t="str">
        <f t="shared" ref="Q458:Q460" si="1771">IF(N458&lt;0,"STOPP!","OK!")</f>
        <v>OK!</v>
      </c>
      <c r="R458" s="257" t="str">
        <f t="shared" ref="R458:R460" si="1772">IF(O458&lt;0,"STOPP!","OK!")</f>
        <v>OK!</v>
      </c>
      <c r="S458" s="257" t="str">
        <f t="shared" ref="S458:S460" si="1773">IF(D458&lt;0,"STOPP!","OK!")</f>
        <v>OK!</v>
      </c>
      <c r="T458" s="257" t="str">
        <f t="shared" ref="T458:T460" si="1774">IF(E458&lt;0,"STOPP!","OK!")</f>
        <v>OK!</v>
      </c>
    </row>
    <row r="459" spans="1:20">
      <c r="A459" s="190" t="e">
        <f>A$9</f>
        <v>#REF!</v>
      </c>
      <c r="B459" s="190"/>
      <c r="C459" s="355">
        <f>C465</f>
        <v>0</v>
      </c>
      <c r="D459" s="355">
        <f t="shared" ref="D459:E459" si="1775">D465</f>
        <v>0</v>
      </c>
      <c r="E459" s="355">
        <f t="shared" si="1775"/>
        <v>0</v>
      </c>
      <c r="F459" s="257" t="str">
        <f t="shared" si="1760"/>
        <v>OK!</v>
      </c>
      <c r="G459" s="257" t="str">
        <f t="shared" si="1761"/>
        <v>OK!</v>
      </c>
      <c r="H459" s="257" t="str">
        <f t="shared" si="1762"/>
        <v>OK!</v>
      </c>
      <c r="I459" s="257" t="str">
        <f t="shared" si="1763"/>
        <v>OK!</v>
      </c>
      <c r="J459" s="257" t="str">
        <f t="shared" si="1764"/>
        <v>OK!</v>
      </c>
      <c r="K459" s="257" t="str">
        <f t="shared" si="1765"/>
        <v>OK!</v>
      </c>
      <c r="L459" s="257" t="str">
        <f t="shared" si="1766"/>
        <v>OK!</v>
      </c>
      <c r="M459" s="257" t="str">
        <f t="shared" si="1767"/>
        <v>OK!</v>
      </c>
      <c r="N459" s="257" t="str">
        <f t="shared" si="1768"/>
        <v>OK!</v>
      </c>
      <c r="O459" s="257" t="str">
        <f t="shared" si="1769"/>
        <v>OK!</v>
      </c>
      <c r="P459" s="257" t="str">
        <f t="shared" si="1770"/>
        <v>OK!</v>
      </c>
      <c r="Q459" s="257" t="str">
        <f t="shared" si="1771"/>
        <v>OK!</v>
      </c>
      <c r="R459" s="257" t="str">
        <f t="shared" si="1772"/>
        <v>OK!</v>
      </c>
      <c r="S459" s="257" t="str">
        <f t="shared" si="1773"/>
        <v>OK!</v>
      </c>
      <c r="T459" s="257" t="str">
        <f t="shared" si="1774"/>
        <v>OK!</v>
      </c>
    </row>
    <row r="460" spans="1:20">
      <c r="A460" s="357" t="e">
        <f>A$10</f>
        <v>#REF!</v>
      </c>
      <c r="B460" s="358"/>
      <c r="C460" s="355">
        <f>C461-C458-C459</f>
        <v>0</v>
      </c>
      <c r="D460" s="353">
        <f>D461-D458-D459</f>
        <v>0</v>
      </c>
      <c r="E460" s="353">
        <f>E461-E458-E459</f>
        <v>0</v>
      </c>
      <c r="F460" s="257" t="str">
        <f t="shared" si="1760"/>
        <v>OK!</v>
      </c>
      <c r="G460" s="257" t="str">
        <f t="shared" si="1761"/>
        <v>OK!</v>
      </c>
      <c r="H460" s="257" t="str">
        <f t="shared" si="1762"/>
        <v>OK!</v>
      </c>
      <c r="I460" s="257" t="str">
        <f t="shared" si="1763"/>
        <v>OK!</v>
      </c>
      <c r="J460" s="257" t="str">
        <f t="shared" si="1764"/>
        <v>OK!</v>
      </c>
      <c r="K460" s="257" t="str">
        <f t="shared" si="1765"/>
        <v>OK!</v>
      </c>
      <c r="L460" s="257" t="str">
        <f t="shared" si="1766"/>
        <v>OK!</v>
      </c>
      <c r="M460" s="257" t="str">
        <f t="shared" si="1767"/>
        <v>OK!</v>
      </c>
      <c r="N460" s="257" t="str">
        <f t="shared" si="1768"/>
        <v>OK!</v>
      </c>
      <c r="O460" s="257" t="str">
        <f t="shared" si="1769"/>
        <v>OK!</v>
      </c>
      <c r="P460" s="257" t="str">
        <f t="shared" si="1770"/>
        <v>OK!</v>
      </c>
      <c r="Q460" s="257" t="str">
        <f t="shared" si="1771"/>
        <v>OK!</v>
      </c>
      <c r="R460" s="257" t="str">
        <f t="shared" si="1772"/>
        <v>OK!</v>
      </c>
      <c r="S460" s="257" t="str">
        <f t="shared" si="1773"/>
        <v>OK!</v>
      </c>
      <c r="T460" s="257" t="str">
        <f t="shared" si="1774"/>
        <v>OK!</v>
      </c>
    </row>
    <row r="461" spans="1:20">
      <c r="A461" s="347" t="e">
        <f>A$11</f>
        <v>#REF!</v>
      </c>
      <c r="B461" s="348"/>
      <c r="C461" s="355">
        <f>C467</f>
        <v>0</v>
      </c>
      <c r="D461" s="355">
        <f t="shared" ref="D461:E461" si="1776">D467</f>
        <v>0</v>
      </c>
      <c r="E461" s="355">
        <f t="shared" si="1776"/>
        <v>0</v>
      </c>
      <c r="F461" s="257" t="str">
        <f>IF(C461&lt;0,"STOPP!","OK!")</f>
        <v>OK!</v>
      </c>
      <c r="G461" s="257" t="str">
        <f t="shared" ref="G461:G462" si="1777">IF(D461&lt;0,"STOPP!","OK!")</f>
        <v>OK!</v>
      </c>
      <c r="H461" s="257" t="str">
        <f t="shared" ref="H461:H462" si="1778">IF(E461&lt;0,"STOPP!","OK!")</f>
        <v>OK!</v>
      </c>
      <c r="I461" s="257" t="str">
        <f t="shared" ref="I461:I462" si="1779">IF(F461&lt;0,"STOPP!","OK!")</f>
        <v>OK!</v>
      </c>
      <c r="J461" s="257" t="str">
        <f t="shared" ref="J461:J462" si="1780">IF(G461&lt;0,"STOPP!","OK!")</f>
        <v>OK!</v>
      </c>
      <c r="K461" s="257" t="str">
        <f t="shared" ref="K461:K462" si="1781">IF(H461&lt;0,"STOPP!","OK!")</f>
        <v>OK!</v>
      </c>
      <c r="L461" s="257" t="str">
        <f t="shared" ref="L461:L462" si="1782">IF(I461&lt;0,"STOPP!","OK!")</f>
        <v>OK!</v>
      </c>
      <c r="M461" s="257" t="str">
        <f t="shared" ref="M461:M462" si="1783">IF(J461&lt;0,"STOPP!","OK!")</f>
        <v>OK!</v>
      </c>
      <c r="N461" s="257" t="str">
        <f t="shared" ref="N461:N462" si="1784">IF(K461&lt;0,"STOPP!","OK!")</f>
        <v>OK!</v>
      </c>
      <c r="O461" s="257" t="str">
        <f t="shared" ref="O461:O462" si="1785">IF(L461&lt;0,"STOPP!","OK!")</f>
        <v>OK!</v>
      </c>
      <c r="P461" s="257" t="str">
        <f t="shared" ref="P461:P462" si="1786">IF(M461&lt;0,"STOPP!","OK!")</f>
        <v>OK!</v>
      </c>
      <c r="Q461" s="257" t="str">
        <f t="shared" ref="Q461:Q462" si="1787">IF(N461&lt;0,"STOPP!","OK!")</f>
        <v>OK!</v>
      </c>
      <c r="R461" s="257" t="str">
        <f t="shared" ref="R461:R462" si="1788">IF(O461&lt;0,"STOPP!","OK!")</f>
        <v>OK!</v>
      </c>
      <c r="S461" s="257" t="str">
        <f>IF(D461&lt;0,"STOPP!","OK!")</f>
        <v>OK!</v>
      </c>
      <c r="T461" s="257" t="str">
        <f>IF(E461&lt;0,"STOPP!","OK!")</f>
        <v>OK!</v>
      </c>
    </row>
    <row r="462" spans="1:20">
      <c r="A462" s="359" t="e">
        <f>A$12</f>
        <v>#REF!</v>
      </c>
      <c r="B462" s="355"/>
      <c r="C462" s="355" t="e">
        <f>#REF!</f>
        <v>#REF!</v>
      </c>
      <c r="D462" s="353" t="e">
        <f>#REF!</f>
        <v>#REF!</v>
      </c>
      <c r="E462" s="353" t="e">
        <f>#REF!</f>
        <v>#REF!</v>
      </c>
      <c r="F462" s="257" t="e">
        <f>IF(C462&gt;C461,"STOPP!","OK!")</f>
        <v>#REF!</v>
      </c>
      <c r="G462" s="257" t="e">
        <f t="shared" si="1777"/>
        <v>#REF!</v>
      </c>
      <c r="H462" s="257" t="e">
        <f t="shared" si="1778"/>
        <v>#REF!</v>
      </c>
      <c r="I462" s="257" t="e">
        <f t="shared" si="1779"/>
        <v>#REF!</v>
      </c>
      <c r="J462" s="257" t="e">
        <f t="shared" si="1780"/>
        <v>#REF!</v>
      </c>
      <c r="K462" s="257" t="e">
        <f t="shared" si="1781"/>
        <v>#REF!</v>
      </c>
      <c r="L462" s="257" t="e">
        <f t="shared" si="1782"/>
        <v>#REF!</v>
      </c>
      <c r="M462" s="257" t="e">
        <f t="shared" si="1783"/>
        <v>#REF!</v>
      </c>
      <c r="N462" s="257" t="e">
        <f t="shared" si="1784"/>
        <v>#REF!</v>
      </c>
      <c r="O462" s="257" t="e">
        <f t="shared" si="1785"/>
        <v>#REF!</v>
      </c>
      <c r="P462" s="257" t="e">
        <f t="shared" si="1786"/>
        <v>#REF!</v>
      </c>
      <c r="Q462" s="257" t="e">
        <f t="shared" si="1787"/>
        <v>#REF!</v>
      </c>
      <c r="R462" s="257" t="e">
        <f t="shared" si="1788"/>
        <v>#REF!</v>
      </c>
      <c r="S462" s="257" t="e">
        <f>IF(D462&gt;D461,"STOPP!","OK!")</f>
        <v>#REF!</v>
      </c>
      <c r="T462" s="257" t="e">
        <f>IF(E462&gt;E461,"STOPP!","OK!")</f>
        <v>#REF!</v>
      </c>
    </row>
    <row r="463" spans="1:20" ht="15.75">
      <c r="A463" s="465" t="e">
        <f>#REF!</f>
        <v>#REF!</v>
      </c>
      <c r="B463" s="583" t="e">
        <f>#REF!</f>
        <v>#REF!</v>
      </c>
      <c r="C463" s="584"/>
      <c r="D463" s="584"/>
      <c r="E463" s="585"/>
      <c r="F463" s="257"/>
      <c r="G463" s="257"/>
      <c r="H463" s="257"/>
      <c r="I463" s="257"/>
      <c r="J463" s="257"/>
      <c r="K463" s="257"/>
      <c r="L463" s="257"/>
      <c r="M463" s="257"/>
      <c r="N463" s="257"/>
      <c r="O463" s="257"/>
      <c r="P463" s="257"/>
      <c r="Q463" s="257"/>
      <c r="R463" s="257"/>
      <c r="S463" s="257"/>
      <c r="T463" s="257"/>
    </row>
    <row r="464" spans="1:20">
      <c r="A464" s="190" t="e">
        <f>A$8</f>
        <v>#REF!</v>
      </c>
      <c r="B464" s="190"/>
      <c r="C464" s="191"/>
      <c r="D464" s="191"/>
      <c r="E464" s="191"/>
      <c r="F464" s="257" t="str">
        <f t="shared" ref="F464:F466" si="1789">IF(C464&lt;0,"STOPP!","OK!")</f>
        <v>OK!</v>
      </c>
      <c r="G464" s="257" t="str">
        <f t="shared" ref="G464:G468" si="1790">IF(D464&lt;0,"STOPP!","OK!")</f>
        <v>OK!</v>
      </c>
      <c r="H464" s="257" t="str">
        <f t="shared" ref="H464:H468" si="1791">IF(E464&lt;0,"STOPP!","OK!")</f>
        <v>OK!</v>
      </c>
      <c r="I464" s="257" t="str">
        <f t="shared" ref="I464:I468" si="1792">IF(F464&lt;0,"STOPP!","OK!")</f>
        <v>OK!</v>
      </c>
      <c r="J464" s="257" t="str">
        <f t="shared" ref="J464:J468" si="1793">IF(G464&lt;0,"STOPP!","OK!")</f>
        <v>OK!</v>
      </c>
      <c r="K464" s="257" t="str">
        <f t="shared" ref="K464:K468" si="1794">IF(H464&lt;0,"STOPP!","OK!")</f>
        <v>OK!</v>
      </c>
      <c r="L464" s="257" t="str">
        <f t="shared" ref="L464:L468" si="1795">IF(I464&lt;0,"STOPP!","OK!")</f>
        <v>OK!</v>
      </c>
      <c r="M464" s="257" t="str">
        <f t="shared" ref="M464:M468" si="1796">IF(J464&lt;0,"STOPP!","OK!")</f>
        <v>OK!</v>
      </c>
      <c r="N464" s="257" t="str">
        <f t="shared" ref="N464:N468" si="1797">IF(K464&lt;0,"STOPP!","OK!")</f>
        <v>OK!</v>
      </c>
      <c r="O464" s="257" t="str">
        <f t="shared" ref="O464:O468" si="1798">IF(L464&lt;0,"STOPP!","OK!")</f>
        <v>OK!</v>
      </c>
      <c r="P464" s="257" t="str">
        <f t="shared" ref="P464:P468" si="1799">IF(M464&lt;0,"STOPP!","OK!")</f>
        <v>OK!</v>
      </c>
      <c r="Q464" s="257" t="str">
        <f t="shared" ref="Q464:Q468" si="1800">IF(N464&lt;0,"STOPP!","OK!")</f>
        <v>OK!</v>
      </c>
      <c r="R464" s="257" t="str">
        <f t="shared" ref="R464:R468" si="1801">IF(O464&lt;0,"STOPP!","OK!")</f>
        <v>OK!</v>
      </c>
      <c r="S464" s="257" t="str">
        <f t="shared" ref="S464:S466" si="1802">IF(D464&lt;0,"STOPP!","OK!")</f>
        <v>OK!</v>
      </c>
      <c r="T464" s="257" t="str">
        <f t="shared" ref="T464:T466" si="1803">IF(E464&lt;0,"STOPP!","OK!")</f>
        <v>OK!</v>
      </c>
    </row>
    <row r="465" spans="1:20">
      <c r="A465" s="190" t="e">
        <f>A$9</f>
        <v>#REF!</v>
      </c>
      <c r="B465" s="190"/>
      <c r="C465" s="192"/>
      <c r="D465" s="192"/>
      <c r="E465" s="192"/>
      <c r="F465" s="257" t="str">
        <f t="shared" si="1789"/>
        <v>OK!</v>
      </c>
      <c r="G465" s="257" t="str">
        <f t="shared" si="1790"/>
        <v>OK!</v>
      </c>
      <c r="H465" s="257" t="str">
        <f t="shared" si="1791"/>
        <v>OK!</v>
      </c>
      <c r="I465" s="257" t="str">
        <f t="shared" si="1792"/>
        <v>OK!</v>
      </c>
      <c r="J465" s="257" t="str">
        <f t="shared" si="1793"/>
        <v>OK!</v>
      </c>
      <c r="K465" s="257" t="str">
        <f t="shared" si="1794"/>
        <v>OK!</v>
      </c>
      <c r="L465" s="257" t="str">
        <f t="shared" si="1795"/>
        <v>OK!</v>
      </c>
      <c r="M465" s="257" t="str">
        <f t="shared" si="1796"/>
        <v>OK!</v>
      </c>
      <c r="N465" s="257" t="str">
        <f t="shared" si="1797"/>
        <v>OK!</v>
      </c>
      <c r="O465" s="257" t="str">
        <f t="shared" si="1798"/>
        <v>OK!</v>
      </c>
      <c r="P465" s="257" t="str">
        <f t="shared" si="1799"/>
        <v>OK!</v>
      </c>
      <c r="Q465" s="257" t="str">
        <f t="shared" si="1800"/>
        <v>OK!</v>
      </c>
      <c r="R465" s="257" t="str">
        <f t="shared" si="1801"/>
        <v>OK!</v>
      </c>
      <c r="S465" s="257" t="str">
        <f t="shared" si="1802"/>
        <v>OK!</v>
      </c>
      <c r="T465" s="257" t="str">
        <f t="shared" si="1803"/>
        <v>OK!</v>
      </c>
    </row>
    <row r="466" spans="1:20">
      <c r="A466" s="357" t="e">
        <f>A$10</f>
        <v>#REF!</v>
      </c>
      <c r="B466" s="358"/>
      <c r="C466" s="355">
        <f>C467-C464-C465</f>
        <v>0</v>
      </c>
      <c r="D466" s="353">
        <f>D467-D464-D465</f>
        <v>0</v>
      </c>
      <c r="E466" s="353">
        <f>E467-E464-E465</f>
        <v>0</v>
      </c>
      <c r="F466" s="257" t="str">
        <f t="shared" si="1789"/>
        <v>OK!</v>
      </c>
      <c r="G466" s="257" t="str">
        <f t="shared" si="1790"/>
        <v>OK!</v>
      </c>
      <c r="H466" s="257" t="str">
        <f t="shared" si="1791"/>
        <v>OK!</v>
      </c>
      <c r="I466" s="257" t="str">
        <f t="shared" si="1792"/>
        <v>OK!</v>
      </c>
      <c r="J466" s="257" t="str">
        <f t="shared" si="1793"/>
        <v>OK!</v>
      </c>
      <c r="K466" s="257" t="str">
        <f t="shared" si="1794"/>
        <v>OK!</v>
      </c>
      <c r="L466" s="257" t="str">
        <f t="shared" si="1795"/>
        <v>OK!</v>
      </c>
      <c r="M466" s="257" t="str">
        <f t="shared" si="1796"/>
        <v>OK!</v>
      </c>
      <c r="N466" s="257" t="str">
        <f t="shared" si="1797"/>
        <v>OK!</v>
      </c>
      <c r="O466" s="257" t="str">
        <f t="shared" si="1798"/>
        <v>OK!</v>
      </c>
      <c r="P466" s="257" t="str">
        <f t="shared" si="1799"/>
        <v>OK!</v>
      </c>
      <c r="Q466" s="257" t="str">
        <f t="shared" si="1800"/>
        <v>OK!</v>
      </c>
      <c r="R466" s="257" t="str">
        <f t="shared" si="1801"/>
        <v>OK!</v>
      </c>
      <c r="S466" s="257" t="str">
        <f t="shared" si="1802"/>
        <v>OK!</v>
      </c>
      <c r="T466" s="257" t="str">
        <f t="shared" si="1803"/>
        <v>OK!</v>
      </c>
    </row>
    <row r="467" spans="1:20">
      <c r="A467" s="347" t="e">
        <f>A$11</f>
        <v>#REF!</v>
      </c>
      <c r="B467" s="348"/>
      <c r="C467" s="356"/>
      <c r="D467" s="354"/>
      <c r="E467" s="354"/>
      <c r="F467" s="257" t="str">
        <f>IF(C467&lt;0,"STOPP!","OK!")</f>
        <v>OK!</v>
      </c>
      <c r="G467" s="257" t="str">
        <f t="shared" si="1790"/>
        <v>OK!</v>
      </c>
      <c r="H467" s="257" t="str">
        <f t="shared" si="1791"/>
        <v>OK!</v>
      </c>
      <c r="I467" s="257" t="str">
        <f t="shared" si="1792"/>
        <v>OK!</v>
      </c>
      <c r="J467" s="257" t="str">
        <f t="shared" si="1793"/>
        <v>OK!</v>
      </c>
      <c r="K467" s="257" t="str">
        <f t="shared" si="1794"/>
        <v>OK!</v>
      </c>
      <c r="L467" s="257" t="str">
        <f t="shared" si="1795"/>
        <v>OK!</v>
      </c>
      <c r="M467" s="257" t="str">
        <f t="shared" si="1796"/>
        <v>OK!</v>
      </c>
      <c r="N467" s="257" t="str">
        <f t="shared" si="1797"/>
        <v>OK!</v>
      </c>
      <c r="O467" s="257" t="str">
        <f t="shared" si="1798"/>
        <v>OK!</v>
      </c>
      <c r="P467" s="257" t="str">
        <f t="shared" si="1799"/>
        <v>OK!</v>
      </c>
      <c r="Q467" s="257" t="str">
        <f t="shared" si="1800"/>
        <v>OK!</v>
      </c>
      <c r="R467" s="257" t="str">
        <f t="shared" si="1801"/>
        <v>OK!</v>
      </c>
      <c r="S467" s="257" t="str">
        <f>IF(D467&lt;0,"STOPP!","OK!")</f>
        <v>OK!</v>
      </c>
      <c r="T467" s="257" t="str">
        <f>IF(E467&lt;0,"STOPP!","OK!")</f>
        <v>OK!</v>
      </c>
    </row>
    <row r="468" spans="1:20">
      <c r="A468" s="359" t="e">
        <f>A$12</f>
        <v>#REF!</v>
      </c>
      <c r="B468" s="355"/>
      <c r="C468" s="355" t="e">
        <f>#REF!</f>
        <v>#REF!</v>
      </c>
      <c r="D468" s="355" t="e">
        <f>#REF!</f>
        <v>#REF!</v>
      </c>
      <c r="E468" s="355" t="e">
        <f>#REF!</f>
        <v>#REF!</v>
      </c>
      <c r="F468" s="257" t="e">
        <f>IF(C468&gt;C467,"STOPP!","OK!")</f>
        <v>#REF!</v>
      </c>
      <c r="G468" s="257" t="e">
        <f t="shared" si="1790"/>
        <v>#REF!</v>
      </c>
      <c r="H468" s="257" t="e">
        <f t="shared" si="1791"/>
        <v>#REF!</v>
      </c>
      <c r="I468" s="257" t="e">
        <f t="shared" si="1792"/>
        <v>#REF!</v>
      </c>
      <c r="J468" s="257" t="e">
        <f t="shared" si="1793"/>
        <v>#REF!</v>
      </c>
      <c r="K468" s="257" t="e">
        <f t="shared" si="1794"/>
        <v>#REF!</v>
      </c>
      <c r="L468" s="257" t="e">
        <f t="shared" si="1795"/>
        <v>#REF!</v>
      </c>
      <c r="M468" s="257" t="e">
        <f t="shared" si="1796"/>
        <v>#REF!</v>
      </c>
      <c r="N468" s="257" t="e">
        <f t="shared" si="1797"/>
        <v>#REF!</v>
      </c>
      <c r="O468" s="257" t="e">
        <f t="shared" si="1798"/>
        <v>#REF!</v>
      </c>
      <c r="P468" s="257" t="e">
        <f t="shared" si="1799"/>
        <v>#REF!</v>
      </c>
      <c r="Q468" s="257" t="e">
        <f t="shared" si="1800"/>
        <v>#REF!</v>
      </c>
      <c r="R468" s="257" t="e">
        <f t="shared" si="1801"/>
        <v>#REF!</v>
      </c>
      <c r="S468" s="257" t="e">
        <f>IF(D468&gt;D467,"STOPP!","OK!")</f>
        <v>#REF!</v>
      </c>
      <c r="T468" s="257" t="e">
        <f>IF(E468&gt;E467,"STOPP!","OK!")</f>
        <v>#REF!</v>
      </c>
    </row>
    <row r="469" spans="1:20" ht="22.5" hidden="1" customHeight="1">
      <c r="A469" s="454" t="e">
        <f>'(B2) Struktura Organizative'!A69</f>
        <v>#REF!</v>
      </c>
      <c r="B469" s="586" t="e">
        <f>'(B2) Struktura Organizative'!B69</f>
        <v>#REF!</v>
      </c>
      <c r="C469" s="587"/>
      <c r="D469" s="587"/>
      <c r="E469" s="588"/>
      <c r="G469" s="216">
        <f>C473</f>
        <v>0</v>
      </c>
      <c r="H469" s="216">
        <f t="shared" ref="H469" si="1804">D473</f>
        <v>0</v>
      </c>
      <c r="I469" s="216">
        <f t="shared" ref="I469" si="1805">E473</f>
        <v>0</v>
      </c>
      <c r="J469" s="216">
        <f>C470</f>
        <v>0</v>
      </c>
      <c r="K469" s="216">
        <f t="shared" ref="K469" si="1806">D470</f>
        <v>0</v>
      </c>
      <c r="L469" s="216">
        <f t="shared" ref="L469" si="1807">E470</f>
        <v>0</v>
      </c>
      <c r="M469" s="216">
        <f>C471</f>
        <v>0</v>
      </c>
      <c r="N469" s="216">
        <f t="shared" ref="N469" si="1808">D471</f>
        <v>0</v>
      </c>
      <c r="O469" s="216">
        <f t="shared" ref="O469" si="1809">E471</f>
        <v>0</v>
      </c>
      <c r="P469" s="216">
        <f>C472</f>
        <v>0</v>
      </c>
      <c r="Q469" s="216">
        <f t="shared" ref="Q469" si="1810">D472</f>
        <v>0</v>
      </c>
      <c r="R469" s="216">
        <f t="shared" ref="R469" si="1811">E472</f>
        <v>0</v>
      </c>
    </row>
    <row r="470" spans="1:20" hidden="1">
      <c r="A470" s="190" t="e">
        <f>A$8</f>
        <v>#REF!</v>
      </c>
      <c r="B470" s="190"/>
      <c r="C470" s="355">
        <f>C476</f>
        <v>0</v>
      </c>
      <c r="D470" s="355">
        <f t="shared" ref="D470:E470" si="1812">D476</f>
        <v>0</v>
      </c>
      <c r="E470" s="355">
        <f t="shared" si="1812"/>
        <v>0</v>
      </c>
      <c r="F470" s="257" t="str">
        <f t="shared" ref="F470:F472" si="1813">IF(C470&lt;0,"STOPP!","OK!")</f>
        <v>OK!</v>
      </c>
      <c r="G470" s="257" t="str">
        <f t="shared" ref="G470:G472" si="1814">IF(D470&lt;0,"STOPP!","OK!")</f>
        <v>OK!</v>
      </c>
      <c r="H470" s="257" t="str">
        <f t="shared" ref="H470:H472" si="1815">IF(E470&lt;0,"STOPP!","OK!")</f>
        <v>OK!</v>
      </c>
      <c r="I470" s="257" t="str">
        <f t="shared" ref="I470:I472" si="1816">IF(F470&lt;0,"STOPP!","OK!")</f>
        <v>OK!</v>
      </c>
      <c r="J470" s="257" t="str">
        <f t="shared" ref="J470:J472" si="1817">IF(G470&lt;0,"STOPP!","OK!")</f>
        <v>OK!</v>
      </c>
      <c r="K470" s="257" t="str">
        <f t="shared" ref="K470:K472" si="1818">IF(H470&lt;0,"STOPP!","OK!")</f>
        <v>OK!</v>
      </c>
      <c r="L470" s="257" t="str">
        <f t="shared" ref="L470:L472" si="1819">IF(I470&lt;0,"STOPP!","OK!")</f>
        <v>OK!</v>
      </c>
      <c r="M470" s="257" t="str">
        <f t="shared" ref="M470:M472" si="1820">IF(J470&lt;0,"STOPP!","OK!")</f>
        <v>OK!</v>
      </c>
      <c r="N470" s="257" t="str">
        <f t="shared" ref="N470:N472" si="1821">IF(K470&lt;0,"STOPP!","OK!")</f>
        <v>OK!</v>
      </c>
      <c r="O470" s="257" t="str">
        <f t="shared" ref="O470:O472" si="1822">IF(L470&lt;0,"STOPP!","OK!")</f>
        <v>OK!</v>
      </c>
      <c r="P470" s="257" t="str">
        <f t="shared" ref="P470:P472" si="1823">IF(M470&lt;0,"STOPP!","OK!")</f>
        <v>OK!</v>
      </c>
      <c r="Q470" s="257" t="str">
        <f t="shared" ref="Q470:Q472" si="1824">IF(N470&lt;0,"STOPP!","OK!")</f>
        <v>OK!</v>
      </c>
      <c r="R470" s="257" t="str">
        <f t="shared" ref="R470:R472" si="1825">IF(O470&lt;0,"STOPP!","OK!")</f>
        <v>OK!</v>
      </c>
      <c r="S470" s="257" t="str">
        <f t="shared" ref="S470:S472" si="1826">IF(D470&lt;0,"STOPP!","OK!")</f>
        <v>OK!</v>
      </c>
      <c r="T470" s="257" t="str">
        <f t="shared" ref="T470:T472" si="1827">IF(E470&lt;0,"STOPP!","OK!")</f>
        <v>OK!</v>
      </c>
    </row>
    <row r="471" spans="1:20" hidden="1">
      <c r="A471" s="190" t="e">
        <f>A$9</f>
        <v>#REF!</v>
      </c>
      <c r="B471" s="190"/>
      <c r="C471" s="355">
        <f>C477</f>
        <v>0</v>
      </c>
      <c r="D471" s="355">
        <f t="shared" ref="D471:E471" si="1828">D477</f>
        <v>0</v>
      </c>
      <c r="E471" s="355">
        <f t="shared" si="1828"/>
        <v>0</v>
      </c>
      <c r="F471" s="257" t="str">
        <f t="shared" si="1813"/>
        <v>OK!</v>
      </c>
      <c r="G471" s="257" t="str">
        <f t="shared" si="1814"/>
        <v>OK!</v>
      </c>
      <c r="H471" s="257" t="str">
        <f t="shared" si="1815"/>
        <v>OK!</v>
      </c>
      <c r="I471" s="257" t="str">
        <f t="shared" si="1816"/>
        <v>OK!</v>
      </c>
      <c r="J471" s="257" t="str">
        <f t="shared" si="1817"/>
        <v>OK!</v>
      </c>
      <c r="K471" s="257" t="str">
        <f t="shared" si="1818"/>
        <v>OK!</v>
      </c>
      <c r="L471" s="257" t="str">
        <f t="shared" si="1819"/>
        <v>OK!</v>
      </c>
      <c r="M471" s="257" t="str">
        <f t="shared" si="1820"/>
        <v>OK!</v>
      </c>
      <c r="N471" s="257" t="str">
        <f t="shared" si="1821"/>
        <v>OK!</v>
      </c>
      <c r="O471" s="257" t="str">
        <f t="shared" si="1822"/>
        <v>OK!</v>
      </c>
      <c r="P471" s="257" t="str">
        <f t="shared" si="1823"/>
        <v>OK!</v>
      </c>
      <c r="Q471" s="257" t="str">
        <f t="shared" si="1824"/>
        <v>OK!</v>
      </c>
      <c r="R471" s="257" t="str">
        <f t="shared" si="1825"/>
        <v>OK!</v>
      </c>
      <c r="S471" s="257" t="str">
        <f t="shared" si="1826"/>
        <v>OK!</v>
      </c>
      <c r="T471" s="257" t="str">
        <f t="shared" si="1827"/>
        <v>OK!</v>
      </c>
    </row>
    <row r="472" spans="1:20" hidden="1">
      <c r="A472" s="357" t="e">
        <f>A$10</f>
        <v>#REF!</v>
      </c>
      <c r="B472" s="358"/>
      <c r="C472" s="355">
        <f>C473-C470-C471</f>
        <v>0</v>
      </c>
      <c r="D472" s="353">
        <f>D473-D470-D471</f>
        <v>0</v>
      </c>
      <c r="E472" s="353">
        <f>E473-E470-E471</f>
        <v>0</v>
      </c>
      <c r="F472" s="257" t="str">
        <f t="shared" si="1813"/>
        <v>OK!</v>
      </c>
      <c r="G472" s="257" t="str">
        <f t="shared" si="1814"/>
        <v>OK!</v>
      </c>
      <c r="H472" s="257" t="str">
        <f t="shared" si="1815"/>
        <v>OK!</v>
      </c>
      <c r="I472" s="257" t="str">
        <f t="shared" si="1816"/>
        <v>OK!</v>
      </c>
      <c r="J472" s="257" t="str">
        <f t="shared" si="1817"/>
        <v>OK!</v>
      </c>
      <c r="K472" s="257" t="str">
        <f t="shared" si="1818"/>
        <v>OK!</v>
      </c>
      <c r="L472" s="257" t="str">
        <f t="shared" si="1819"/>
        <v>OK!</v>
      </c>
      <c r="M472" s="257" t="str">
        <f t="shared" si="1820"/>
        <v>OK!</v>
      </c>
      <c r="N472" s="257" t="str">
        <f t="shared" si="1821"/>
        <v>OK!</v>
      </c>
      <c r="O472" s="257" t="str">
        <f t="shared" si="1822"/>
        <v>OK!</v>
      </c>
      <c r="P472" s="257" t="str">
        <f t="shared" si="1823"/>
        <v>OK!</v>
      </c>
      <c r="Q472" s="257" t="str">
        <f t="shared" si="1824"/>
        <v>OK!</v>
      </c>
      <c r="R472" s="257" t="str">
        <f t="shared" si="1825"/>
        <v>OK!</v>
      </c>
      <c r="S472" s="257" t="str">
        <f t="shared" si="1826"/>
        <v>OK!</v>
      </c>
      <c r="T472" s="257" t="str">
        <f t="shared" si="1827"/>
        <v>OK!</v>
      </c>
    </row>
    <row r="473" spans="1:20" hidden="1">
      <c r="A473" s="347" t="e">
        <f>A$11</f>
        <v>#REF!</v>
      </c>
      <c r="B473" s="348"/>
      <c r="C473" s="355">
        <f>C479</f>
        <v>0</v>
      </c>
      <c r="D473" s="355">
        <f t="shared" ref="D473:E473" si="1829">D479</f>
        <v>0</v>
      </c>
      <c r="E473" s="355">
        <f t="shared" si="1829"/>
        <v>0</v>
      </c>
      <c r="F473" s="257" t="str">
        <f>IF(C473&lt;0,"STOPP!","OK!")</f>
        <v>OK!</v>
      </c>
      <c r="G473" s="257" t="str">
        <f t="shared" ref="G473:G474" si="1830">IF(D473&lt;0,"STOPP!","OK!")</f>
        <v>OK!</v>
      </c>
      <c r="H473" s="257" t="str">
        <f t="shared" ref="H473:H474" si="1831">IF(E473&lt;0,"STOPP!","OK!")</f>
        <v>OK!</v>
      </c>
      <c r="I473" s="257" t="str">
        <f t="shared" ref="I473:I474" si="1832">IF(F473&lt;0,"STOPP!","OK!")</f>
        <v>OK!</v>
      </c>
      <c r="J473" s="257" t="str">
        <f t="shared" ref="J473:J474" si="1833">IF(G473&lt;0,"STOPP!","OK!")</f>
        <v>OK!</v>
      </c>
      <c r="K473" s="257" t="str">
        <f t="shared" ref="K473:K474" si="1834">IF(H473&lt;0,"STOPP!","OK!")</f>
        <v>OK!</v>
      </c>
      <c r="L473" s="257" t="str">
        <f t="shared" ref="L473:L474" si="1835">IF(I473&lt;0,"STOPP!","OK!")</f>
        <v>OK!</v>
      </c>
      <c r="M473" s="257" t="str">
        <f t="shared" ref="M473:M474" si="1836">IF(J473&lt;0,"STOPP!","OK!")</f>
        <v>OK!</v>
      </c>
      <c r="N473" s="257" t="str">
        <f t="shared" ref="N473:N474" si="1837">IF(K473&lt;0,"STOPP!","OK!")</f>
        <v>OK!</v>
      </c>
      <c r="O473" s="257" t="str">
        <f t="shared" ref="O473:O474" si="1838">IF(L473&lt;0,"STOPP!","OK!")</f>
        <v>OK!</v>
      </c>
      <c r="P473" s="257" t="str">
        <f t="shared" ref="P473:P474" si="1839">IF(M473&lt;0,"STOPP!","OK!")</f>
        <v>OK!</v>
      </c>
      <c r="Q473" s="257" t="str">
        <f t="shared" ref="Q473:Q474" si="1840">IF(N473&lt;0,"STOPP!","OK!")</f>
        <v>OK!</v>
      </c>
      <c r="R473" s="257" t="str">
        <f t="shared" ref="R473:R474" si="1841">IF(O473&lt;0,"STOPP!","OK!")</f>
        <v>OK!</v>
      </c>
      <c r="S473" s="257" t="str">
        <f>IF(D473&lt;0,"STOPP!","OK!")</f>
        <v>OK!</v>
      </c>
      <c r="T473" s="257" t="str">
        <f>IF(E473&lt;0,"STOPP!","OK!")</f>
        <v>OK!</v>
      </c>
    </row>
    <row r="474" spans="1:20" hidden="1">
      <c r="A474" s="359" t="e">
        <f>A$12</f>
        <v>#REF!</v>
      </c>
      <c r="B474" s="355"/>
      <c r="C474" s="355" t="e">
        <f>#REF!</f>
        <v>#REF!</v>
      </c>
      <c r="D474" s="353" t="e">
        <f>#REF!</f>
        <v>#REF!</v>
      </c>
      <c r="E474" s="353" t="e">
        <f>#REF!</f>
        <v>#REF!</v>
      </c>
      <c r="F474" s="257" t="e">
        <f>IF(C474&gt;C473,"STOPP!","OK!")</f>
        <v>#REF!</v>
      </c>
      <c r="G474" s="257" t="e">
        <f t="shared" si="1830"/>
        <v>#REF!</v>
      </c>
      <c r="H474" s="257" t="e">
        <f t="shared" si="1831"/>
        <v>#REF!</v>
      </c>
      <c r="I474" s="257" t="e">
        <f t="shared" si="1832"/>
        <v>#REF!</v>
      </c>
      <c r="J474" s="257" t="e">
        <f t="shared" si="1833"/>
        <v>#REF!</v>
      </c>
      <c r="K474" s="257" t="e">
        <f t="shared" si="1834"/>
        <v>#REF!</v>
      </c>
      <c r="L474" s="257" t="e">
        <f t="shared" si="1835"/>
        <v>#REF!</v>
      </c>
      <c r="M474" s="257" t="e">
        <f t="shared" si="1836"/>
        <v>#REF!</v>
      </c>
      <c r="N474" s="257" t="e">
        <f t="shared" si="1837"/>
        <v>#REF!</v>
      </c>
      <c r="O474" s="257" t="e">
        <f t="shared" si="1838"/>
        <v>#REF!</v>
      </c>
      <c r="P474" s="257" t="e">
        <f t="shared" si="1839"/>
        <v>#REF!</v>
      </c>
      <c r="Q474" s="257" t="e">
        <f t="shared" si="1840"/>
        <v>#REF!</v>
      </c>
      <c r="R474" s="257" t="e">
        <f t="shared" si="1841"/>
        <v>#REF!</v>
      </c>
      <c r="S474" s="257" t="e">
        <f>IF(D474&gt;D473,"STOPP!","OK!")</f>
        <v>#REF!</v>
      </c>
      <c r="T474" s="257" t="e">
        <f>IF(E474&gt;E473,"STOPP!","OK!")</f>
        <v>#REF!</v>
      </c>
    </row>
    <row r="475" spans="1:20" ht="15.75" hidden="1">
      <c r="A475" s="465" t="e">
        <f>#REF!</f>
        <v>#REF!</v>
      </c>
      <c r="B475" s="583" t="e">
        <f>#REF!</f>
        <v>#REF!</v>
      </c>
      <c r="C475" s="584"/>
      <c r="D475" s="584"/>
      <c r="E475" s="585"/>
      <c r="F475" s="257"/>
      <c r="G475" s="257"/>
      <c r="H475" s="257"/>
      <c r="I475" s="257"/>
      <c r="J475" s="257"/>
      <c r="K475" s="257"/>
      <c r="L475" s="257"/>
      <c r="M475" s="257"/>
      <c r="N475" s="257"/>
      <c r="O475" s="257"/>
      <c r="P475" s="257"/>
      <c r="Q475" s="257"/>
      <c r="R475" s="257"/>
      <c r="S475" s="257"/>
      <c r="T475" s="257"/>
    </row>
    <row r="476" spans="1:20" hidden="1">
      <c r="A476" s="190" t="e">
        <f>A$8</f>
        <v>#REF!</v>
      </c>
      <c r="B476" s="190"/>
      <c r="C476" s="191"/>
      <c r="D476" s="191"/>
      <c r="E476" s="191"/>
      <c r="F476" s="257" t="str">
        <f t="shared" ref="F476:F478" si="1842">IF(C476&lt;0,"STOPP!","OK!")</f>
        <v>OK!</v>
      </c>
      <c r="G476" s="257" t="str">
        <f t="shared" ref="G476:G480" si="1843">IF(D476&lt;0,"STOPP!","OK!")</f>
        <v>OK!</v>
      </c>
      <c r="H476" s="257" t="str">
        <f t="shared" ref="H476:H480" si="1844">IF(E476&lt;0,"STOPP!","OK!")</f>
        <v>OK!</v>
      </c>
      <c r="I476" s="257" t="str">
        <f t="shared" ref="I476:I480" si="1845">IF(F476&lt;0,"STOPP!","OK!")</f>
        <v>OK!</v>
      </c>
      <c r="J476" s="257" t="str">
        <f t="shared" ref="J476:J480" si="1846">IF(G476&lt;0,"STOPP!","OK!")</f>
        <v>OK!</v>
      </c>
      <c r="K476" s="257" t="str">
        <f t="shared" ref="K476:K480" si="1847">IF(H476&lt;0,"STOPP!","OK!")</f>
        <v>OK!</v>
      </c>
      <c r="L476" s="257" t="str">
        <f t="shared" ref="L476:L480" si="1848">IF(I476&lt;0,"STOPP!","OK!")</f>
        <v>OK!</v>
      </c>
      <c r="M476" s="257" t="str">
        <f t="shared" ref="M476:M480" si="1849">IF(J476&lt;0,"STOPP!","OK!")</f>
        <v>OK!</v>
      </c>
      <c r="N476" s="257" t="str">
        <f t="shared" ref="N476:N480" si="1850">IF(K476&lt;0,"STOPP!","OK!")</f>
        <v>OK!</v>
      </c>
      <c r="O476" s="257" t="str">
        <f t="shared" ref="O476:O480" si="1851">IF(L476&lt;0,"STOPP!","OK!")</f>
        <v>OK!</v>
      </c>
      <c r="P476" s="257" t="str">
        <f t="shared" ref="P476:P480" si="1852">IF(M476&lt;0,"STOPP!","OK!")</f>
        <v>OK!</v>
      </c>
      <c r="Q476" s="257" t="str">
        <f t="shared" ref="Q476:Q480" si="1853">IF(N476&lt;0,"STOPP!","OK!")</f>
        <v>OK!</v>
      </c>
      <c r="R476" s="257" t="str">
        <f t="shared" ref="R476:R480" si="1854">IF(O476&lt;0,"STOPP!","OK!")</f>
        <v>OK!</v>
      </c>
      <c r="S476" s="257" t="str">
        <f t="shared" ref="S476:S478" si="1855">IF(D476&lt;0,"STOPP!","OK!")</f>
        <v>OK!</v>
      </c>
      <c r="T476" s="257" t="str">
        <f t="shared" ref="T476:T478" si="1856">IF(E476&lt;0,"STOPP!","OK!")</f>
        <v>OK!</v>
      </c>
    </row>
    <row r="477" spans="1:20" hidden="1">
      <c r="A477" s="190" t="e">
        <f>A$9</f>
        <v>#REF!</v>
      </c>
      <c r="B477" s="190"/>
      <c r="C477" s="192"/>
      <c r="D477" s="192"/>
      <c r="E477" s="192"/>
      <c r="F477" s="257" t="str">
        <f t="shared" si="1842"/>
        <v>OK!</v>
      </c>
      <c r="G477" s="257" t="str">
        <f t="shared" si="1843"/>
        <v>OK!</v>
      </c>
      <c r="H477" s="257" t="str">
        <f t="shared" si="1844"/>
        <v>OK!</v>
      </c>
      <c r="I477" s="257" t="str">
        <f t="shared" si="1845"/>
        <v>OK!</v>
      </c>
      <c r="J477" s="257" t="str">
        <f t="shared" si="1846"/>
        <v>OK!</v>
      </c>
      <c r="K477" s="257" t="str">
        <f t="shared" si="1847"/>
        <v>OK!</v>
      </c>
      <c r="L477" s="257" t="str">
        <f t="shared" si="1848"/>
        <v>OK!</v>
      </c>
      <c r="M477" s="257" t="str">
        <f t="shared" si="1849"/>
        <v>OK!</v>
      </c>
      <c r="N477" s="257" t="str">
        <f t="shared" si="1850"/>
        <v>OK!</v>
      </c>
      <c r="O477" s="257" t="str">
        <f t="shared" si="1851"/>
        <v>OK!</v>
      </c>
      <c r="P477" s="257" t="str">
        <f t="shared" si="1852"/>
        <v>OK!</v>
      </c>
      <c r="Q477" s="257" t="str">
        <f t="shared" si="1853"/>
        <v>OK!</v>
      </c>
      <c r="R477" s="257" t="str">
        <f t="shared" si="1854"/>
        <v>OK!</v>
      </c>
      <c r="S477" s="257" t="str">
        <f t="shared" si="1855"/>
        <v>OK!</v>
      </c>
      <c r="T477" s="257" t="str">
        <f t="shared" si="1856"/>
        <v>OK!</v>
      </c>
    </row>
    <row r="478" spans="1:20" hidden="1">
      <c r="A478" s="357" t="e">
        <f>A$10</f>
        <v>#REF!</v>
      </c>
      <c r="B478" s="358"/>
      <c r="C478" s="355">
        <f>C479-C476-C477</f>
        <v>0</v>
      </c>
      <c r="D478" s="353">
        <f>D479-D476-D477</f>
        <v>0</v>
      </c>
      <c r="E478" s="353">
        <f>E479-E476-E477</f>
        <v>0</v>
      </c>
      <c r="F478" s="257" t="str">
        <f t="shared" si="1842"/>
        <v>OK!</v>
      </c>
      <c r="G478" s="257" t="str">
        <f t="shared" si="1843"/>
        <v>OK!</v>
      </c>
      <c r="H478" s="257" t="str">
        <f t="shared" si="1844"/>
        <v>OK!</v>
      </c>
      <c r="I478" s="257" t="str">
        <f t="shared" si="1845"/>
        <v>OK!</v>
      </c>
      <c r="J478" s="257" t="str">
        <f t="shared" si="1846"/>
        <v>OK!</v>
      </c>
      <c r="K478" s="257" t="str">
        <f t="shared" si="1847"/>
        <v>OK!</v>
      </c>
      <c r="L478" s="257" t="str">
        <f t="shared" si="1848"/>
        <v>OK!</v>
      </c>
      <c r="M478" s="257" t="str">
        <f t="shared" si="1849"/>
        <v>OK!</v>
      </c>
      <c r="N478" s="257" t="str">
        <f t="shared" si="1850"/>
        <v>OK!</v>
      </c>
      <c r="O478" s="257" t="str">
        <f t="shared" si="1851"/>
        <v>OK!</v>
      </c>
      <c r="P478" s="257" t="str">
        <f t="shared" si="1852"/>
        <v>OK!</v>
      </c>
      <c r="Q478" s="257" t="str">
        <f t="shared" si="1853"/>
        <v>OK!</v>
      </c>
      <c r="R478" s="257" t="str">
        <f t="shared" si="1854"/>
        <v>OK!</v>
      </c>
      <c r="S478" s="257" t="str">
        <f t="shared" si="1855"/>
        <v>OK!</v>
      </c>
      <c r="T478" s="257" t="str">
        <f t="shared" si="1856"/>
        <v>OK!</v>
      </c>
    </row>
    <row r="479" spans="1:20" hidden="1">
      <c r="A479" s="347" t="e">
        <f>A$11</f>
        <v>#REF!</v>
      </c>
      <c r="B479" s="348"/>
      <c r="C479" s="356"/>
      <c r="D479" s="354"/>
      <c r="E479" s="354"/>
      <c r="F479" s="257" t="str">
        <f>IF(C479&lt;0,"STOPP!","OK!")</f>
        <v>OK!</v>
      </c>
      <c r="G479" s="257" t="str">
        <f t="shared" si="1843"/>
        <v>OK!</v>
      </c>
      <c r="H479" s="257" t="str">
        <f t="shared" si="1844"/>
        <v>OK!</v>
      </c>
      <c r="I479" s="257" t="str">
        <f t="shared" si="1845"/>
        <v>OK!</v>
      </c>
      <c r="J479" s="257" t="str">
        <f t="shared" si="1846"/>
        <v>OK!</v>
      </c>
      <c r="K479" s="257" t="str">
        <f t="shared" si="1847"/>
        <v>OK!</v>
      </c>
      <c r="L479" s="257" t="str">
        <f t="shared" si="1848"/>
        <v>OK!</v>
      </c>
      <c r="M479" s="257" t="str">
        <f t="shared" si="1849"/>
        <v>OK!</v>
      </c>
      <c r="N479" s="257" t="str">
        <f t="shared" si="1850"/>
        <v>OK!</v>
      </c>
      <c r="O479" s="257" t="str">
        <f t="shared" si="1851"/>
        <v>OK!</v>
      </c>
      <c r="P479" s="257" t="str">
        <f t="shared" si="1852"/>
        <v>OK!</v>
      </c>
      <c r="Q479" s="257" t="str">
        <f t="shared" si="1853"/>
        <v>OK!</v>
      </c>
      <c r="R479" s="257" t="str">
        <f t="shared" si="1854"/>
        <v>OK!</v>
      </c>
      <c r="S479" s="257" t="str">
        <f>IF(D479&lt;0,"STOPP!","OK!")</f>
        <v>OK!</v>
      </c>
      <c r="T479" s="257" t="str">
        <f>IF(E479&lt;0,"STOPP!","OK!")</f>
        <v>OK!</v>
      </c>
    </row>
    <row r="480" spans="1:20" hidden="1">
      <c r="A480" s="359" t="e">
        <f>A$12</f>
        <v>#REF!</v>
      </c>
      <c r="B480" s="355"/>
      <c r="C480" s="355" t="e">
        <f>#REF!</f>
        <v>#REF!</v>
      </c>
      <c r="D480" s="355" t="e">
        <f>#REF!</f>
        <v>#REF!</v>
      </c>
      <c r="E480" s="355" t="e">
        <f>#REF!</f>
        <v>#REF!</v>
      </c>
      <c r="F480" s="257" t="e">
        <f>IF(C480&gt;C479,"STOPP!","OK!")</f>
        <v>#REF!</v>
      </c>
      <c r="G480" s="257" t="e">
        <f t="shared" si="1843"/>
        <v>#REF!</v>
      </c>
      <c r="H480" s="257" t="e">
        <f t="shared" si="1844"/>
        <v>#REF!</v>
      </c>
      <c r="I480" s="257" t="e">
        <f t="shared" si="1845"/>
        <v>#REF!</v>
      </c>
      <c r="J480" s="257" t="e">
        <f t="shared" si="1846"/>
        <v>#REF!</v>
      </c>
      <c r="K480" s="257" t="e">
        <f t="shared" si="1847"/>
        <v>#REF!</v>
      </c>
      <c r="L480" s="257" t="e">
        <f t="shared" si="1848"/>
        <v>#REF!</v>
      </c>
      <c r="M480" s="257" t="e">
        <f t="shared" si="1849"/>
        <v>#REF!</v>
      </c>
      <c r="N480" s="257" t="e">
        <f t="shared" si="1850"/>
        <v>#REF!</v>
      </c>
      <c r="O480" s="257" t="e">
        <f t="shared" si="1851"/>
        <v>#REF!</v>
      </c>
      <c r="P480" s="257" t="e">
        <f t="shared" si="1852"/>
        <v>#REF!</v>
      </c>
      <c r="Q480" s="257" t="e">
        <f t="shared" si="1853"/>
        <v>#REF!</v>
      </c>
      <c r="R480" s="257" t="e">
        <f t="shared" si="1854"/>
        <v>#REF!</v>
      </c>
      <c r="S480" s="257" t="e">
        <f>IF(D480&gt;D479,"STOPP!","OK!")</f>
        <v>#REF!</v>
      </c>
      <c r="T480" s="257" t="e">
        <f>IF(E480&gt;E479,"STOPP!","OK!")</f>
        <v>#REF!</v>
      </c>
    </row>
    <row r="481" spans="1:20" ht="14.25" customHeight="1">
      <c r="A481" s="502"/>
      <c r="B481" s="593"/>
      <c r="C481" s="593"/>
      <c r="D481" s="593"/>
      <c r="E481" s="569"/>
      <c r="G481" s="216"/>
      <c r="H481" s="216"/>
      <c r="I481" s="216"/>
      <c r="J481" s="216"/>
      <c r="K481" s="216"/>
      <c r="L481" s="216"/>
      <c r="M481" s="216"/>
      <c r="N481" s="216"/>
      <c r="O481" s="216"/>
      <c r="P481" s="216"/>
      <c r="Q481" s="216"/>
      <c r="R481" s="216"/>
    </row>
    <row r="482" spans="1:20">
      <c r="A482" s="193" t="e">
        <f>#REF!</f>
        <v>#REF!</v>
      </c>
      <c r="B482" s="193"/>
      <c r="C482" s="193">
        <f t="shared" ref="C482:E485" si="1857">C8+C32+C56+C68+C80+C92+C122+C146+C170+C188+C200+C212+C224+C242+C260+C278+C290+C302+C314+C332+C356+C470+C368+C392+C404+C416+C428+C446+C458</f>
        <v>124490</v>
      </c>
      <c r="D482" s="193">
        <f t="shared" si="1857"/>
        <v>124490</v>
      </c>
      <c r="E482" s="193">
        <f t="shared" si="1857"/>
        <v>124490</v>
      </c>
    </row>
    <row r="483" spans="1:20">
      <c r="A483" s="193" t="e">
        <f>#REF!</f>
        <v>#REF!</v>
      </c>
      <c r="B483" s="193"/>
      <c r="C483" s="193">
        <f t="shared" si="1857"/>
        <v>75690</v>
      </c>
      <c r="D483" s="193">
        <f t="shared" si="1857"/>
        <v>75690</v>
      </c>
      <c r="E483" s="193">
        <f t="shared" si="1857"/>
        <v>75690</v>
      </c>
    </row>
    <row r="484" spans="1:20">
      <c r="A484" s="193" t="e">
        <f>#REF!</f>
        <v>#REF!</v>
      </c>
      <c r="B484" s="193"/>
      <c r="C484" s="193">
        <f t="shared" si="1857"/>
        <v>433862</v>
      </c>
      <c r="D484" s="193">
        <f t="shared" si="1857"/>
        <v>483903</v>
      </c>
      <c r="E484" s="193">
        <f t="shared" si="1857"/>
        <v>145982</v>
      </c>
    </row>
    <row r="485" spans="1:20">
      <c r="A485" s="194" t="e">
        <f>#REF!</f>
        <v>#REF!</v>
      </c>
      <c r="B485" s="194"/>
      <c r="C485" s="195">
        <f t="shared" si="1857"/>
        <v>634042</v>
      </c>
      <c r="D485" s="195">
        <f t="shared" si="1857"/>
        <v>684083</v>
      </c>
      <c r="E485" s="195">
        <f t="shared" si="1857"/>
        <v>346162</v>
      </c>
      <c r="F485" s="257" t="str">
        <f>IF(C485&gt;C487,"STOPP!","OK!")</f>
        <v>OK!</v>
      </c>
      <c r="G485" s="257" t="str">
        <f t="shared" ref="G485" si="1858">IF(D485&lt;0,"STOPP!","OK!")</f>
        <v>OK!</v>
      </c>
      <c r="H485" s="257" t="str">
        <f t="shared" ref="H485" si="1859">IF(E485&lt;0,"STOPP!","OK!")</f>
        <v>OK!</v>
      </c>
      <c r="I485" s="257" t="str">
        <f t="shared" ref="I485" si="1860">IF(F485&lt;0,"STOPP!","OK!")</f>
        <v>OK!</v>
      </c>
      <c r="J485" s="257" t="str">
        <f t="shared" ref="J485" si="1861">IF(G485&lt;0,"STOPP!","OK!")</f>
        <v>OK!</v>
      </c>
      <c r="K485" s="257" t="str">
        <f t="shared" ref="K485" si="1862">IF(H485&lt;0,"STOPP!","OK!")</f>
        <v>OK!</v>
      </c>
      <c r="L485" s="257" t="str">
        <f t="shared" ref="L485" si="1863">IF(I485&lt;0,"STOPP!","OK!")</f>
        <v>OK!</v>
      </c>
      <c r="M485" s="257" t="str">
        <f t="shared" ref="M485" si="1864">IF(J485&lt;0,"STOPP!","OK!")</f>
        <v>OK!</v>
      </c>
      <c r="N485" s="257" t="str">
        <f t="shared" ref="N485" si="1865">IF(K485&lt;0,"STOPP!","OK!")</f>
        <v>OK!</v>
      </c>
      <c r="O485" s="257" t="str">
        <f t="shared" ref="O485" si="1866">IF(L485&lt;0,"STOPP!","OK!")</f>
        <v>OK!</v>
      </c>
      <c r="P485" s="257" t="str">
        <f t="shared" ref="P485" si="1867">IF(M485&lt;0,"STOPP!","OK!")</f>
        <v>OK!</v>
      </c>
      <c r="Q485" s="257" t="str">
        <f t="shared" ref="Q485" si="1868">IF(N485&lt;0,"STOPP!","OK!")</f>
        <v>OK!</v>
      </c>
      <c r="R485" s="257" t="str">
        <f t="shared" ref="R485" si="1869">IF(O485&lt;0,"STOPP!","OK!")</f>
        <v>OK!</v>
      </c>
      <c r="S485" s="257" t="str">
        <f>IF(D485&gt;D487,"STOPP!","OK!")</f>
        <v>OK!</v>
      </c>
      <c r="T485" s="257" t="str">
        <f>IF(E485&gt;E487,"STOPP!","OK!")</f>
        <v>OK!</v>
      </c>
    </row>
    <row r="486" spans="1:20" s="136" customFormat="1">
      <c r="A486" s="141"/>
      <c r="F486" s="141"/>
    </row>
    <row r="487" spans="1:20">
      <c r="A487" s="195" t="e">
        <f>#REF!</f>
        <v>#REF!</v>
      </c>
      <c r="B487" s="193"/>
      <c r="C487" s="195">
        <f>'(E1) Vlerësimi i burimeve'!O103-'(D1) Tavanet buxhetore'!C494</f>
        <v>634042.47239999997</v>
      </c>
      <c r="D487" s="195">
        <f>'(E1) Vlerësimi i burimeve'!X103-'(D1) Tavanet buxhetore'!D494</f>
        <v>684084.01057063998</v>
      </c>
      <c r="E487" s="195">
        <f>'(E1) Vlerësimi i burimeve'!AG103-'(D1) Tavanet buxhetore'!E494</f>
        <v>346163.35098002886</v>
      </c>
    </row>
    <row r="488" spans="1:20" s="136" customFormat="1">
      <c r="A488" s="141"/>
      <c r="F488" s="141"/>
    </row>
    <row r="489" spans="1:20">
      <c r="A489" s="346" t="e">
        <f>#REF!</f>
        <v>#REF!</v>
      </c>
      <c r="B489" s="350"/>
      <c r="C489" s="351"/>
      <c r="D489" s="351"/>
      <c r="E489" s="351"/>
    </row>
    <row r="490" spans="1:20">
      <c r="A490" s="346" t="e">
        <f>#REF!</f>
        <v>#REF!</v>
      </c>
      <c r="B490" s="345"/>
      <c r="C490" s="345">
        <f>C489*('(E1) Vlerësimi i burimeve'!O103-'(E1) Vlerësimi i burimeve'!O93)</f>
        <v>0</v>
      </c>
      <c r="D490" s="193">
        <f>D489*('(E1) Vlerësimi i burimeve'!X103-'(E1) Vlerësimi i burimeve'!X93)</f>
        <v>0</v>
      </c>
      <c r="E490" s="193">
        <f>E489*('(E1) Vlerësimi i burimeve'!AG103-'(E1) Vlerësimi i burimeve'!AG93)</f>
        <v>0</v>
      </c>
    </row>
    <row r="491" spans="1:20">
      <c r="A491" s="346" t="e">
        <f>#REF!</f>
        <v>#REF!</v>
      </c>
      <c r="B491" s="345"/>
      <c r="C491" s="351"/>
      <c r="D491" s="351"/>
      <c r="E491" s="351"/>
    </row>
    <row r="492" spans="1:20">
      <c r="A492" s="346" t="e">
        <f>#REF!</f>
        <v>#REF!</v>
      </c>
      <c r="B492" s="345"/>
      <c r="C492" s="193">
        <f>C491*('(E1) Vlerësimi i burimeve'!O103-'(E1) Vlerësimi i burimeve'!O93)</f>
        <v>0</v>
      </c>
      <c r="D492" s="193">
        <f>D491*('(E1) Vlerësimi i burimeve'!X103-'(E1) Vlerësimi i burimeve'!X93)</f>
        <v>0</v>
      </c>
      <c r="E492" s="193">
        <f>E491*('(E1) Vlerësimi i burimeve'!AG103-'(E1) Vlerësimi i burimeve'!AG93)</f>
        <v>0</v>
      </c>
    </row>
    <row r="493" spans="1:20">
      <c r="A493" s="347" t="e">
        <f>#REF!</f>
        <v>#REF!</v>
      </c>
      <c r="B493" s="345"/>
      <c r="C493" s="352">
        <f>C489+C491</f>
        <v>0</v>
      </c>
      <c r="D493" s="352">
        <f t="shared" ref="D493:E493" si="1870">D489+D491</f>
        <v>0</v>
      </c>
      <c r="E493" s="352">
        <f t="shared" si="1870"/>
        <v>0</v>
      </c>
      <c r="F493" s="257" t="str">
        <f>IF(C493&gt;3%,"STOPP!","OK!")</f>
        <v>OK!</v>
      </c>
      <c r="G493" s="257" t="str">
        <f t="shared" ref="G493:R493" si="1871">IF(D493&gt;3%,"STOPP!","OK!")</f>
        <v>OK!</v>
      </c>
      <c r="H493" s="257" t="str">
        <f t="shared" si="1871"/>
        <v>OK!</v>
      </c>
      <c r="I493" s="257" t="str">
        <f t="shared" si="1871"/>
        <v>STOPP!</v>
      </c>
      <c r="J493" s="257" t="str">
        <f t="shared" si="1871"/>
        <v>STOPP!</v>
      </c>
      <c r="K493" s="257" t="str">
        <f t="shared" si="1871"/>
        <v>STOPP!</v>
      </c>
      <c r="L493" s="257" t="str">
        <f t="shared" si="1871"/>
        <v>STOPP!</v>
      </c>
      <c r="M493" s="257" t="str">
        <f t="shared" si="1871"/>
        <v>STOPP!</v>
      </c>
      <c r="N493" s="257" t="str">
        <f t="shared" si="1871"/>
        <v>STOPP!</v>
      </c>
      <c r="O493" s="257" t="str">
        <f t="shared" si="1871"/>
        <v>STOPP!</v>
      </c>
      <c r="P493" s="257" t="str">
        <f t="shared" si="1871"/>
        <v>STOPP!</v>
      </c>
      <c r="Q493" s="257" t="str">
        <f t="shared" si="1871"/>
        <v>STOPP!</v>
      </c>
      <c r="R493" s="257" t="str">
        <f t="shared" si="1871"/>
        <v>STOPP!</v>
      </c>
      <c r="S493" s="257" t="str">
        <f>IF(D493&gt;3%,"STOPP!","OK!")</f>
        <v>OK!</v>
      </c>
      <c r="T493" s="257" t="str">
        <f>IF(E493&gt;3%,"STOPP!","OK!")</f>
        <v>OK!</v>
      </c>
    </row>
    <row r="494" spans="1:20" s="349" customFormat="1">
      <c r="A494" s="347" t="e">
        <f>#REF!</f>
        <v>#REF!</v>
      </c>
      <c r="B494" s="348"/>
      <c r="C494" s="195">
        <f>SUM(C490:C492)</f>
        <v>0</v>
      </c>
      <c r="D494" s="195">
        <f t="shared" ref="D494:E494" si="1872">SUM(D490:D492)</f>
        <v>0</v>
      </c>
      <c r="E494" s="195">
        <f t="shared" si="1872"/>
        <v>0</v>
      </c>
    </row>
    <row r="495" spans="1:20" hidden="1" outlineLevel="1"/>
    <row r="496" spans="1:20" s="197" customFormat="1" ht="68.25" hidden="1" customHeight="1" outlineLevel="1">
      <c r="A496" s="196"/>
      <c r="B496" s="196"/>
      <c r="C496" s="196" t="s">
        <v>26</v>
      </c>
      <c r="D496" s="196" t="s">
        <v>24</v>
      </c>
      <c r="E496" s="196" t="s">
        <v>25</v>
      </c>
    </row>
    <row r="497" spans="1:5" hidden="1" outlineLevel="1">
      <c r="A497" s="198"/>
      <c r="B497" s="198"/>
      <c r="C497" s="199" t="e">
        <f>'(B1)Informacion i përgjithshëm '!#REF!</f>
        <v>#REF!</v>
      </c>
      <c r="D497" s="200" t="s">
        <v>3</v>
      </c>
      <c r="E497" s="200" t="s">
        <v>23</v>
      </c>
    </row>
    <row r="498" spans="1:5" hidden="1" outlineLevel="1">
      <c r="A498" s="201"/>
      <c r="B498" s="201"/>
      <c r="C498" s="202" t="e">
        <f>'(B1)Informacion i përgjithshëm '!#REF!</f>
        <v>#REF!</v>
      </c>
      <c r="D498" s="203" t="s">
        <v>4</v>
      </c>
      <c r="E498" s="203" t="s">
        <v>1</v>
      </c>
    </row>
    <row r="499" spans="1:5" hidden="1" outlineLevel="1">
      <c r="A499" s="201"/>
      <c r="B499" s="201"/>
      <c r="C499" s="201"/>
      <c r="D499" s="203" t="s">
        <v>5</v>
      </c>
      <c r="E499" s="203" t="s">
        <v>2</v>
      </c>
    </row>
    <row r="500" spans="1:5" hidden="1" outlineLevel="1">
      <c r="A500" s="201"/>
      <c r="B500" s="201"/>
      <c r="C500" s="201"/>
      <c r="D500" s="203" t="s">
        <v>6</v>
      </c>
      <c r="E500" s="203"/>
    </row>
    <row r="501" spans="1:5" hidden="1" outlineLevel="1">
      <c r="A501" s="201"/>
      <c r="B501" s="201"/>
      <c r="C501" s="201"/>
      <c r="D501" s="203" t="s">
        <v>7</v>
      </c>
      <c r="E501" s="203"/>
    </row>
    <row r="502" spans="1:5" hidden="1" outlineLevel="1">
      <c r="A502" s="201"/>
      <c r="B502" s="201"/>
      <c r="C502" s="201"/>
      <c r="D502" s="203" t="s">
        <v>8</v>
      </c>
      <c r="E502" s="203"/>
    </row>
    <row r="503" spans="1:5" hidden="1" outlineLevel="1">
      <c r="A503" s="201"/>
      <c r="B503" s="201"/>
      <c r="C503" s="201"/>
      <c r="D503" s="203" t="s">
        <v>9</v>
      </c>
      <c r="E503" s="203"/>
    </row>
    <row r="504" spans="1:5" hidden="1" outlineLevel="1">
      <c r="A504" s="201"/>
      <c r="B504" s="201"/>
      <c r="C504" s="201"/>
      <c r="D504" s="203" t="s">
        <v>10</v>
      </c>
      <c r="E504" s="203"/>
    </row>
    <row r="505" spans="1:5" hidden="1" outlineLevel="1">
      <c r="A505" s="201"/>
      <c r="B505" s="201"/>
      <c r="C505" s="201"/>
      <c r="D505" s="203" t="s">
        <v>11</v>
      </c>
      <c r="E505" s="203"/>
    </row>
    <row r="506" spans="1:5" hidden="1" outlineLevel="1">
      <c r="A506" s="201"/>
      <c r="B506" s="201"/>
      <c r="C506" s="201"/>
      <c r="D506" s="203" t="s">
        <v>12</v>
      </c>
      <c r="E506" s="203"/>
    </row>
    <row r="507" spans="1:5" hidden="1" outlineLevel="1">
      <c r="A507" s="201"/>
      <c r="B507" s="201"/>
      <c r="C507" s="201"/>
      <c r="D507" s="203" t="s">
        <v>13</v>
      </c>
      <c r="E507" s="203"/>
    </row>
    <row r="508" spans="1:5" hidden="1" outlineLevel="1">
      <c r="A508" s="201"/>
      <c r="B508" s="201"/>
      <c r="C508" s="201"/>
      <c r="D508" s="203" t="s">
        <v>14</v>
      </c>
      <c r="E508" s="203"/>
    </row>
    <row r="509" spans="1:5" hidden="1" outlineLevel="1">
      <c r="A509" s="201"/>
      <c r="B509" s="201"/>
      <c r="C509" s="201"/>
      <c r="D509" s="203" t="s">
        <v>15</v>
      </c>
      <c r="E509" s="203"/>
    </row>
    <row r="510" spans="1:5" hidden="1" outlineLevel="1">
      <c r="A510" s="204"/>
      <c r="B510" s="204"/>
      <c r="C510" s="204"/>
      <c r="D510" s="205" t="s">
        <v>16</v>
      </c>
      <c r="E510" s="205"/>
    </row>
    <row r="511" spans="1:5" hidden="1" outlineLevel="1">
      <c r="A511" s="204"/>
      <c r="B511" s="204"/>
      <c r="C511" s="204"/>
      <c r="D511" s="205" t="s">
        <v>17</v>
      </c>
      <c r="E511" s="205"/>
    </row>
    <row r="512" spans="1:5" hidden="1" outlineLevel="1">
      <c r="A512" s="204"/>
      <c r="B512" s="204"/>
      <c r="C512" s="204"/>
      <c r="D512" s="205" t="s">
        <v>18</v>
      </c>
      <c r="E512" s="205"/>
    </row>
    <row r="513" spans="1:5" hidden="1" outlineLevel="1">
      <c r="A513" s="204"/>
      <c r="B513" s="204"/>
      <c r="C513" s="204"/>
      <c r="D513" s="205" t="s">
        <v>19</v>
      </c>
      <c r="E513" s="205"/>
    </row>
    <row r="514" spans="1:5" hidden="1" outlineLevel="1">
      <c r="A514" s="204"/>
      <c r="B514" s="204"/>
      <c r="C514" s="204"/>
      <c r="D514" s="205" t="s">
        <v>20</v>
      </c>
      <c r="E514" s="205"/>
    </row>
    <row r="515" spans="1:5" hidden="1" outlineLevel="1">
      <c r="A515" s="204"/>
      <c r="B515" s="204"/>
      <c r="C515" s="204"/>
      <c r="D515" s="205" t="s">
        <v>21</v>
      </c>
      <c r="E515" s="205"/>
    </row>
    <row r="516" spans="1:5" hidden="1" outlineLevel="1">
      <c r="A516" s="204"/>
      <c r="B516" s="204"/>
      <c r="C516" s="204"/>
      <c r="D516" s="205" t="s">
        <v>22</v>
      </c>
      <c r="E516" s="205"/>
    </row>
    <row r="517" spans="1:5" hidden="1" outlineLevel="1"/>
    <row r="518" spans="1:5" collapsed="1"/>
  </sheetData>
  <sheetProtection algorithmName="SHA-512" hashValue="GZLrdn7XFpIoaS9rSZYOIDYqSfIlhBj+fox8c4hL1PP3BC9yLiscsoUiWyUdnPma7dwBEfRdBWvtGUcj5sex6Q==" saltValue="h4tVIm0JCImZ0f0N152Tjg==" spinCount="100000" sheet="1" objects="1" scenarios="1" selectLockedCells="1"/>
  <dataConsolidate/>
  <mergeCells count="81">
    <mergeCell ref="B481:E481"/>
    <mergeCell ref="B415:E415"/>
    <mergeCell ref="B427:E427"/>
    <mergeCell ref="B445:E445"/>
    <mergeCell ref="B457:E457"/>
    <mergeCell ref="B469:E469"/>
    <mergeCell ref="B463:E463"/>
    <mergeCell ref="B475:E475"/>
    <mergeCell ref="B355:E355"/>
    <mergeCell ref="B367:E367"/>
    <mergeCell ref="B391:E391"/>
    <mergeCell ref="B403:E403"/>
    <mergeCell ref="B361:E361"/>
    <mergeCell ref="B373:E373"/>
    <mergeCell ref="B379:E379"/>
    <mergeCell ref="B385:E385"/>
    <mergeCell ref="B397:E397"/>
    <mergeCell ref="B223:E223"/>
    <mergeCell ref="B241:E241"/>
    <mergeCell ref="B229:E229"/>
    <mergeCell ref="B235:E235"/>
    <mergeCell ref="B259:E259"/>
    <mergeCell ref="B247:E247"/>
    <mergeCell ref="B253:E253"/>
    <mergeCell ref="B121:E121"/>
    <mergeCell ref="B145:E145"/>
    <mergeCell ref="B169:E169"/>
    <mergeCell ref="B115:E115"/>
    <mergeCell ref="B127:E127"/>
    <mergeCell ref="B133:E133"/>
    <mergeCell ref="B139:E139"/>
    <mergeCell ref="B151:E151"/>
    <mergeCell ref="B157:E157"/>
    <mergeCell ref="B163:E163"/>
    <mergeCell ref="A3:E3"/>
    <mergeCell ref="B7:E7"/>
    <mergeCell ref="B31:E31"/>
    <mergeCell ref="B55:E55"/>
    <mergeCell ref="B67:E67"/>
    <mergeCell ref="B37:E37"/>
    <mergeCell ref="B43:E43"/>
    <mergeCell ref="B49:E49"/>
    <mergeCell ref="B61:E61"/>
    <mergeCell ref="B13:E13"/>
    <mergeCell ref="B19:E19"/>
    <mergeCell ref="B25:E25"/>
    <mergeCell ref="B73:E73"/>
    <mergeCell ref="B85:E85"/>
    <mergeCell ref="B97:E97"/>
    <mergeCell ref="B103:E103"/>
    <mergeCell ref="B109:E109"/>
    <mergeCell ref="B79:E79"/>
    <mergeCell ref="B91:E91"/>
    <mergeCell ref="B175:E175"/>
    <mergeCell ref="B181:E181"/>
    <mergeCell ref="B193:E193"/>
    <mergeCell ref="B205:E205"/>
    <mergeCell ref="B217:E217"/>
    <mergeCell ref="B187:E187"/>
    <mergeCell ref="B199:E199"/>
    <mergeCell ref="B211:E211"/>
    <mergeCell ref="B265:E265"/>
    <mergeCell ref="B271:E271"/>
    <mergeCell ref="B283:E283"/>
    <mergeCell ref="B277:E277"/>
    <mergeCell ref="B319:E319"/>
    <mergeCell ref="B289:E289"/>
    <mergeCell ref="B301:E301"/>
    <mergeCell ref="B313:E313"/>
    <mergeCell ref="B295:E295"/>
    <mergeCell ref="B307:E307"/>
    <mergeCell ref="B325:E325"/>
    <mergeCell ref="B337:E337"/>
    <mergeCell ref="B343:E343"/>
    <mergeCell ref="B349:E349"/>
    <mergeCell ref="B331:E331"/>
    <mergeCell ref="B409:E409"/>
    <mergeCell ref="B421:E421"/>
    <mergeCell ref="B433:E433"/>
    <mergeCell ref="B439:E439"/>
    <mergeCell ref="B451:E451"/>
  </mergeCells>
  <pageMargins left="0.78740157480314965" right="0.70866141732283472" top="0.98425196850393704" bottom="0.78740157480314965" header="0.43307086614173229" footer="0.31496062992125984"/>
  <pageSetup paperSize="9" fitToHeight="0" orientation="portrait" r:id="rId1"/>
  <headerFooter>
    <oddHeader>&amp;LPROGRAMI BUXHETOR AFATMESËM&amp;C&amp;8 28 Shkurt 2019&amp;R&amp;A</oddHeader>
    <oddFooter>&amp;L&amp;8Copyright for Albania: Ministry of Finance and Economy / Local Finance Directory&amp;R1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11</vt:i4>
      </vt:variant>
    </vt:vector>
  </HeadingPairs>
  <TitlesOfParts>
    <vt:vector size="29" baseType="lpstr">
      <vt:lpstr>(A1) Titulli</vt:lpstr>
      <vt:lpstr>(B1)Informacion i përgjithshëm </vt:lpstr>
      <vt:lpstr>(B2) Struktura Organizative</vt:lpstr>
      <vt:lpstr>(C1) Shpenzimet vitet e kaluara</vt:lpstr>
      <vt:lpstr>(C1b)Shpenzimet vitet e kaluar </vt:lpstr>
      <vt:lpstr>(C2) Burimet viti kaluar</vt:lpstr>
      <vt:lpstr>(C3) Detyrimet e prapambetura</vt:lpstr>
      <vt:lpstr>(C6) Lista emërore e projekteve</vt:lpstr>
      <vt:lpstr>(D1) Tavanet buxhetore</vt:lpstr>
      <vt:lpstr>(E1) Vlerësimi i burimeve</vt:lpstr>
      <vt:lpstr>(E2) Kontrolli Besueshmërisë</vt:lpstr>
      <vt:lpstr>KB 01</vt:lpstr>
      <vt:lpstr>(F1) Burimet buxhetore</vt:lpstr>
      <vt:lpstr>(F12) Plani i Amort. Detyrimeve</vt:lpstr>
      <vt:lpstr>(F14) Treguesit</vt:lpstr>
      <vt:lpstr>(F15) Shpenzimet kapita progr</vt:lpstr>
      <vt:lpstr>(F16) Grafiku shpenz. kapitale</vt:lpstr>
      <vt:lpstr>Sheet1</vt:lpstr>
      <vt:lpstr>'(D1) Tavanet buxhetore'!Print_Area</vt:lpstr>
      <vt:lpstr>'(E1) Vlerësimi i burimeve'!Print_Area</vt:lpstr>
      <vt:lpstr>'(E2) Kontrolli Besueshmërisë'!Print_Area</vt:lpstr>
      <vt:lpstr>'KB 01'!Print_Area</vt:lpstr>
      <vt:lpstr>'(C1) Shpenzimet vitet e kaluara'!Print_Titles</vt:lpstr>
      <vt:lpstr>'(C1b)Shpenzimet vitet e kaluar '!Print_Titles</vt:lpstr>
      <vt:lpstr>'(C2) Burimet viti kaluar'!Print_Titles</vt:lpstr>
      <vt:lpstr>'(C3) Detyrimet e prapambetura'!Print_Titles</vt:lpstr>
      <vt:lpstr>'(D1) Tavanet buxhetore'!Print_Titles</vt:lpstr>
      <vt:lpstr>'(E1) Vlerësimi i burimeve'!Print_Titles</vt:lpstr>
      <vt:lpstr>'(E2) Kontrolli Besueshmërisë'!Print_Titles</vt:lpstr>
    </vt:vector>
  </TitlesOfParts>
  <Company>Ministry of Finance and Economy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Planing Tool</dc:title>
  <dc:subject>Local Finance Directory</dc:subject>
  <dc:creator>Mariel Frroku</dc:creator>
  <cp:lastModifiedBy>TUser</cp:lastModifiedBy>
  <cp:lastPrinted>2020-12-14T08:52:23Z</cp:lastPrinted>
  <dcterms:created xsi:type="dcterms:W3CDTF">2010-09-29T13:46:00Z</dcterms:created>
  <dcterms:modified xsi:type="dcterms:W3CDTF">2021-09-28T11:23:31Z</dcterms:modified>
</cp:coreProperties>
</file>